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yilj\Dropbox\JineshWR\Benzyl acetate article first draft\"/>
    </mc:Choice>
  </mc:AlternateContent>
  <bookViews>
    <workbookView xWindow="0" yWindow="0" windowWidth="28800" windowHeight="11835" activeTab="3"/>
  </bookViews>
  <sheets>
    <sheet name="Alcohol converstion" sheetId="2" r:id="rId1"/>
    <sheet name="Acidity vs S" sheetId="1" r:id="rId2"/>
    <sheet name="Catalytic performance" sheetId="3" r:id="rId3"/>
    <sheet name="Acid Alcohol ratio" sheetId="5" r:id="rId4"/>
    <sheet name="Reaction Optimisation" sheetId="4" r:id="rId5"/>
  </sheets>
  <externalReferences>
    <externalReference r:id="rId6"/>
    <externalReference r:id="rId7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9" i="3"/>
  <c r="F30" i="3"/>
  <c r="F27" i="3"/>
  <c r="E30" i="3"/>
  <c r="E29" i="3"/>
  <c r="E28" i="3"/>
  <c r="E27" i="3"/>
  <c r="G78" i="4"/>
  <c r="H78" i="4"/>
  <c r="E78" i="4"/>
  <c r="F78" i="4"/>
  <c r="G77" i="4"/>
  <c r="H77" i="4"/>
  <c r="E77" i="4"/>
  <c r="F77" i="4"/>
  <c r="G76" i="4"/>
  <c r="H76" i="4"/>
  <c r="E76" i="4"/>
  <c r="F76" i="4"/>
  <c r="E11" i="4"/>
  <c r="E10" i="4"/>
  <c r="E9" i="4"/>
  <c r="E8" i="4"/>
  <c r="D30" i="1"/>
  <c r="D29" i="1"/>
  <c r="D28" i="1"/>
  <c r="D27" i="1"/>
</calcChain>
</file>

<file path=xl/sharedStrings.xml><?xml version="1.0" encoding="utf-8"?>
<sst xmlns="http://schemas.openxmlformats.org/spreadsheetml/2006/main" count="69" uniqueCount="53">
  <si>
    <t>SO3H molecules per nm2</t>
  </si>
  <si>
    <t>Acidity, mmol g-1</t>
  </si>
  <si>
    <t>Total</t>
  </si>
  <si>
    <t>Bronsted area</t>
  </si>
  <si>
    <t>S Wt.%</t>
  </si>
  <si>
    <t>Benzyl acetate formed mmol</t>
  </si>
  <si>
    <t>RSO3H(0.01ML)</t>
  </si>
  <si>
    <t>RSO3H(0.1ML)</t>
  </si>
  <si>
    <t>RSO3H(0.5ML)</t>
  </si>
  <si>
    <t>RSO3H(1ML)</t>
  </si>
  <si>
    <t>RSO3H(0.01ML)/SBA</t>
  </si>
  <si>
    <t>RSO3H(0.5ML)/SBA</t>
  </si>
  <si>
    <t>RSO3H(1ML)/SBA</t>
  </si>
  <si>
    <t>B alcohol convn</t>
  </si>
  <si>
    <t>RSO3H(0.1ML)/SBA</t>
  </si>
  <si>
    <t>Benzyl alcohol conversion, %</t>
  </si>
  <si>
    <t>S wt%</t>
  </si>
  <si>
    <t>B Alcohol Conversion</t>
  </si>
  <si>
    <t>Initial rate, mmol h-1</t>
  </si>
  <si>
    <t>Acidity mmol g-1</t>
  </si>
  <si>
    <t>Initial rate, mmol h-1g-1</t>
  </si>
  <si>
    <t>TOF, h-1</t>
  </si>
  <si>
    <t>PrSO3H(1ML)/SBA</t>
  </si>
  <si>
    <t>Catalyst remove</t>
  </si>
  <si>
    <t>Conv.</t>
  </si>
  <si>
    <t>Conv</t>
  </si>
  <si>
    <t>Time</t>
  </si>
  <si>
    <t>Initial rate mmol/h</t>
  </si>
  <si>
    <t>Initial rate mmol/h g</t>
  </si>
  <si>
    <t>Catalyst amount</t>
  </si>
  <si>
    <t>60 deg</t>
  </si>
  <si>
    <t>80 deg</t>
  </si>
  <si>
    <t>100 deg</t>
  </si>
  <si>
    <t>Temperature variation</t>
  </si>
  <si>
    <t>Benzyl acetate formed, mmol</t>
  </si>
  <si>
    <t>initial rate, mmol h-1</t>
  </si>
  <si>
    <t>initial rate, mmol h-1 g-1</t>
  </si>
  <si>
    <t>ln k</t>
  </si>
  <si>
    <t>T</t>
  </si>
  <si>
    <t>1/T</t>
  </si>
  <si>
    <t>Blank</t>
  </si>
  <si>
    <t>6h</t>
  </si>
  <si>
    <t>24h</t>
  </si>
  <si>
    <t>5:1</t>
  </si>
  <si>
    <t>2:1</t>
  </si>
  <si>
    <t>1:1</t>
  </si>
  <si>
    <t>1:2</t>
  </si>
  <si>
    <t>1:4</t>
  </si>
  <si>
    <t>1:5</t>
  </si>
  <si>
    <t>Acid:Alcohol mole ratio</t>
  </si>
  <si>
    <t xml:space="preserve">Initial rate </t>
  </si>
  <si>
    <t>Alcohol Conversion</t>
  </si>
  <si>
    <t>Conversion BA after 5h over all catalysts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</si>
</sst>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54791666666701"/>
          <c:y val="4.8506944444444401E-2"/>
          <c:w val="0.74621666666666597"/>
          <c:h val="0.79842395833333302"/>
        </c:manualLayout>
      </c:layout>
      <c:scatterChart>
        <c:scatterStyle val="smoothMarker"/>
        <c:varyColors val="0"/>
        <c:ser>
          <c:idx val="1"/>
          <c:order val="0"/>
          <c:tx>
            <c:v>PrSO3H(1ML)/SBA-15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'Alcohol converstion'!$I$6:$I$13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120</c:v>
                </c:pt>
                <c:pt idx="6">
                  <c:v>180</c:v>
                </c:pt>
                <c:pt idx="7">
                  <c:v>300</c:v>
                </c:pt>
              </c:numCache>
            </c:numRef>
          </c:xVal>
          <c:yVal>
            <c:numRef>
              <c:f>'Alcohol converstion'!$J$6:$J$13</c:f>
              <c:numCache>
                <c:formatCode>General</c:formatCode>
                <c:ptCount val="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0.3</c:v>
                </c:pt>
                <c:pt idx="4">
                  <c:v>0.53</c:v>
                </c:pt>
                <c:pt idx="5">
                  <c:v>1.5</c:v>
                </c:pt>
                <c:pt idx="6">
                  <c:v>2</c:v>
                </c:pt>
                <c:pt idx="7">
                  <c:v>3.15</c:v>
                </c:pt>
              </c:numCache>
            </c:numRef>
          </c:yVal>
          <c:smooth val="1"/>
        </c:ser>
        <c:ser>
          <c:idx val="0"/>
          <c:order val="1"/>
          <c:tx>
            <c:v>PrSO3H(0.5ML)/SBA-15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'Alcohol converstion'!$G$6:$G$14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180</c:v>
                </c:pt>
                <c:pt idx="7">
                  <c:v>240</c:v>
                </c:pt>
                <c:pt idx="8">
                  <c:v>300</c:v>
                </c:pt>
              </c:numCache>
            </c:numRef>
          </c:xVal>
          <c:yVal>
            <c:numRef>
              <c:f>'Alcohol converstion'!$H$6:$H$14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0.9</c:v>
                </c:pt>
                <c:pt idx="6">
                  <c:v>1.8</c:v>
                </c:pt>
                <c:pt idx="7">
                  <c:v>2.1</c:v>
                </c:pt>
                <c:pt idx="8">
                  <c:v>2.2999999999999998</c:v>
                </c:pt>
              </c:numCache>
            </c:numRef>
          </c:yVal>
          <c:smooth val="1"/>
        </c:ser>
        <c:ser>
          <c:idx val="2"/>
          <c:order val="2"/>
          <c:tx>
            <c:v>PrSO3H(0.1ML)/SBA-1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'Alcohol converstion'!$E$6:$E$15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'Alcohol converstion'!$F$6:$F$15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0.05</c:v>
                </c:pt>
                <c:pt idx="4">
                  <c:v>0.08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0.53</c:v>
                </c:pt>
              </c:numCache>
            </c:numRef>
          </c:yVal>
          <c:smooth val="1"/>
        </c:ser>
        <c:ser>
          <c:idx val="3"/>
          <c:order val="3"/>
          <c:tx>
            <c:v>PrSO3H(0.01ML)/SBA-15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'Alcohol converstion'!$C$6:$C$14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  <c:pt idx="6">
                  <c:v>180</c:v>
                </c:pt>
                <c:pt idx="7">
                  <c:v>240</c:v>
                </c:pt>
                <c:pt idx="8">
                  <c:v>300</c:v>
                </c:pt>
              </c:numCache>
            </c:numRef>
          </c:xVal>
          <c:yVal>
            <c:numRef>
              <c:f>'Alcohol converstion'!$D$6:$D$14</c:f>
              <c:numCache>
                <c:formatCode>General</c:formatCode>
                <c:ptCount val="9"/>
                <c:pt idx="0">
                  <c:v>0</c:v>
                </c:pt>
                <c:pt idx="1">
                  <c:v>7.0000000000000001E-3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0.14000000000000001</c:v>
                </c:pt>
                <c:pt idx="6">
                  <c:v>0.2</c:v>
                </c:pt>
                <c:pt idx="7">
                  <c:v>0.26</c:v>
                </c:pt>
                <c:pt idx="8">
                  <c:v>0.3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819800"/>
        <c:axId val="274820192"/>
      </c:scatterChart>
      <c:valAx>
        <c:axId val="274819800"/>
        <c:scaling>
          <c:orientation val="minMax"/>
          <c:max val="3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Time / min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1249097222222197"/>
              <c:y val="0.92216840277777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820192"/>
        <c:crosses val="autoZero"/>
        <c:crossBetween val="midCat"/>
        <c:majorUnit val="60"/>
      </c:valAx>
      <c:valAx>
        <c:axId val="274820192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Benzyl acetate formed / mmol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8198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600694444444399"/>
          <c:y val="7.3909027777777803E-2"/>
          <c:w val="0.57778506944444497"/>
          <c:h val="0.28118472222222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23229166666701"/>
          <c:y val="3.8831249999999998E-2"/>
          <c:w val="0.73753229166666601"/>
          <c:h val="0.73293548986800505"/>
        </c:manualLayout>
      </c:layout>
      <c:scatterChart>
        <c:scatterStyle val="smoothMarker"/>
        <c:varyColors val="0"/>
        <c:ser>
          <c:idx val="2"/>
          <c:order val="0"/>
          <c:tx>
            <c:v>100C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7"/>
            <c:marker>
              <c:symbol val="triangle"/>
              <c:size val="7"/>
            </c:marker>
            <c:bubble3D val="0"/>
          </c:dPt>
          <c:xVal>
            <c:numRef>
              <c:f>'Reaction Optimisation'!$G$34:$G$43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'Reaction Optimisation'!$H$34:$H$43</c:f>
              <c:numCache>
                <c:formatCode>General</c:formatCode>
                <c:ptCount val="10"/>
                <c:pt idx="0">
                  <c:v>0</c:v>
                </c:pt>
                <c:pt idx="1">
                  <c:v>10.991678993401905</c:v>
                </c:pt>
                <c:pt idx="2">
                  <c:v>19.680939163790331</c:v>
                </c:pt>
                <c:pt idx="3">
                  <c:v>25.463537484579341</c:v>
                </c:pt>
                <c:pt idx="4">
                  <c:v>35.395036795048497</c:v>
                </c:pt>
                <c:pt idx="5">
                  <c:v>52.305798129154901</c:v>
                </c:pt>
                <c:pt idx="6">
                  <c:v>76.566615505136681</c:v>
                </c:pt>
                <c:pt idx="7">
                  <c:v>87.147143655082203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80C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'Reaction Optimisation'!$E$34:$E$43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'Reaction Optimisation'!$F$34:$F$43</c:f>
              <c:numCache>
                <c:formatCode>General</c:formatCode>
                <c:ptCount val="10"/>
                <c:pt idx="0">
                  <c:v>0</c:v>
                </c:pt>
                <c:pt idx="1">
                  <c:v>4.9159748061026782</c:v>
                </c:pt>
                <c:pt idx="2">
                  <c:v>3.4011587073142557</c:v>
                </c:pt>
                <c:pt idx="3">
                  <c:v>3.743115521730628</c:v>
                </c:pt>
                <c:pt idx="4">
                  <c:v>6.1466940644527872</c:v>
                </c:pt>
                <c:pt idx="5">
                  <c:v>15.226984468738555</c:v>
                </c:pt>
                <c:pt idx="6">
                  <c:v>23.04757564020607</c:v>
                </c:pt>
                <c:pt idx="7">
                  <c:v>34.470858536847601</c:v>
                </c:pt>
                <c:pt idx="8">
                  <c:v>39.860052046563901</c:v>
                </c:pt>
                <c:pt idx="9">
                  <c:v>46.669577786554783</c:v>
                </c:pt>
              </c:numCache>
            </c:numRef>
          </c:yVal>
          <c:smooth val="1"/>
        </c:ser>
        <c:ser>
          <c:idx val="0"/>
          <c:order val="2"/>
          <c:tx>
            <c:v>60C</c:v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'Reaction Optimisation'!$C$34:$C$42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  <c:pt idx="6">
                  <c:v>180</c:v>
                </c:pt>
                <c:pt idx="7">
                  <c:v>240</c:v>
                </c:pt>
                <c:pt idx="8">
                  <c:v>300</c:v>
                </c:pt>
              </c:numCache>
            </c:numRef>
          </c:xVal>
          <c:yVal>
            <c:numRef>
              <c:f>'Reaction Optimisation'!$D$34:$D$42</c:f>
              <c:numCache>
                <c:formatCode>General</c:formatCode>
                <c:ptCount val="9"/>
                <c:pt idx="0">
                  <c:v>0</c:v>
                </c:pt>
                <c:pt idx="1">
                  <c:v>2.3462416742414516</c:v>
                </c:pt>
                <c:pt idx="2">
                  <c:v>2.5588746210658191</c:v>
                </c:pt>
                <c:pt idx="3">
                  <c:v>2.2017779351053068</c:v>
                </c:pt>
                <c:pt idx="4">
                  <c:v>4.9991463755059478</c:v>
                </c:pt>
                <c:pt idx="5">
                  <c:v>6.6586540059383967</c:v>
                </c:pt>
                <c:pt idx="6">
                  <c:v>9.9947790853693252</c:v>
                </c:pt>
                <c:pt idx="7">
                  <c:v>13.281732866392346</c:v>
                </c:pt>
                <c:pt idx="8">
                  <c:v>15.155464189636527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20016"/>
        <c:axId val="233520408"/>
      </c:scatterChart>
      <c:valAx>
        <c:axId val="233520016"/>
        <c:scaling>
          <c:orientation val="minMax"/>
          <c:max val="3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/ </a:t>
                </a:r>
                <a:r>
                  <a:rPr lang="en-GB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mins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520408"/>
        <c:crosses val="autoZero"/>
        <c:crossBetween val="midCat"/>
        <c:majorUnit val="50"/>
      </c:valAx>
      <c:valAx>
        <c:axId val="233520408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Benzyl alcohol conversion, %</a:t>
                </a:r>
              </a:p>
            </c:rich>
          </c:tx>
          <c:layout>
            <c:manualLayout>
              <c:xMode val="edge"/>
              <c:yMode val="edge"/>
              <c:x val="2.7569444444444399E-3"/>
              <c:y val="6.95843750000000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520016"/>
        <c:crosses val="autoZero"/>
        <c:crossBetween val="midCat"/>
        <c:majorUnit val="2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193545463861001"/>
          <c:y val="0.20189513888888899"/>
          <c:w val="0.24629492349307999"/>
          <c:h val="0.174184375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197569444444"/>
          <c:y val="4.8506944444444401E-2"/>
          <c:w val="0.65835312499999998"/>
          <c:h val="0.74264097222222203"/>
        </c:manualLayout>
      </c:layout>
      <c:scatterChart>
        <c:scatterStyle val="smoothMarker"/>
        <c:varyColors val="0"/>
        <c:ser>
          <c:idx val="0"/>
          <c:order val="0"/>
          <c:tx>
            <c:v>100C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'Reaction Optimisation'!$G$58:$G$66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</c:numCache>
            </c:numRef>
          </c:xVal>
          <c:yVal>
            <c:numRef>
              <c:f>'Reaction Optimisation'!$H$58:$H$66</c:f>
              <c:numCache>
                <c:formatCode>General</c:formatCode>
                <c:ptCount val="9"/>
                <c:pt idx="0">
                  <c:v>0</c:v>
                </c:pt>
                <c:pt idx="1">
                  <c:v>8.5000000000000006E-2</c:v>
                </c:pt>
                <c:pt idx="2">
                  <c:v>0.17</c:v>
                </c:pt>
                <c:pt idx="3">
                  <c:v>0.3</c:v>
                </c:pt>
                <c:pt idx="4">
                  <c:v>0.53</c:v>
                </c:pt>
                <c:pt idx="5">
                  <c:v>0.72</c:v>
                </c:pt>
                <c:pt idx="6">
                  <c:v>1.5</c:v>
                </c:pt>
                <c:pt idx="7">
                  <c:v>2</c:v>
                </c:pt>
                <c:pt idx="8">
                  <c:v>3.8</c:v>
                </c:pt>
              </c:numCache>
            </c:numRef>
          </c:yVal>
          <c:smooth val="1"/>
        </c:ser>
        <c:ser>
          <c:idx val="1"/>
          <c:order val="1"/>
          <c:tx>
            <c:v>80C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'Reaction Optimisation'!$E$58:$E$66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</c:numCache>
            </c:numRef>
          </c:xVal>
          <c:yVal>
            <c:numRef>
              <c:f>'Reaction Optimisation'!$F$58:$F$66</c:f>
              <c:numCache>
                <c:formatCode>General</c:formatCode>
                <c:ptCount val="9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0.2</c:v>
                </c:pt>
                <c:pt idx="5">
                  <c:v>0.6</c:v>
                </c:pt>
                <c:pt idx="6">
                  <c:v>0.94</c:v>
                </c:pt>
                <c:pt idx="7">
                  <c:v>1.32</c:v>
                </c:pt>
                <c:pt idx="8">
                  <c:v>1.74</c:v>
                </c:pt>
              </c:numCache>
            </c:numRef>
          </c:yVal>
          <c:smooth val="1"/>
        </c:ser>
        <c:ser>
          <c:idx val="2"/>
          <c:order val="2"/>
          <c:tx>
            <c:v>60C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'Reaction Optimisation'!$C$58:$C$64</c:f>
              <c:numCache>
                <c:formatCode>General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</c:numCache>
            </c:numRef>
          </c:xVal>
          <c:yVal>
            <c:numRef>
              <c:f>'Reaction Optimisation'!$D$58:$D$64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0.32</c:v>
                </c:pt>
                <c:pt idx="5">
                  <c:v>0.44</c:v>
                </c:pt>
                <c:pt idx="6">
                  <c:v>0.52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407760"/>
        <c:axId val="228401488"/>
      </c:scatterChart>
      <c:valAx>
        <c:axId val="232407760"/>
        <c:scaling>
          <c:orientation val="minMax"/>
          <c:max val="26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Time /mins</a:t>
                </a:r>
                <a:endParaRPr lang="en-GB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1273333333333301"/>
              <c:y val="0.8957100694444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401488"/>
        <c:crosses val="autoZero"/>
        <c:crossBetween val="midCat"/>
      </c:valAx>
      <c:valAx>
        <c:axId val="2284014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Benzyl acetate formed / mmol</a:t>
                </a:r>
                <a:endParaRPr lang="en-GB" sz="12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4.1478703703703698E-2"/>
              <c:y val="0.104787345679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2407760"/>
        <c:crosses val="autoZero"/>
        <c:crossBetween val="midCat"/>
      </c:valAx>
      <c:spPr>
        <a:noFill/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8154845679012303"/>
          <c:y val="9.4396604938271594E-2"/>
          <c:w val="0.21127469135802501"/>
          <c:h val="0.20065092592592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1813166593901"/>
          <c:y val="4.8506944444444401E-2"/>
          <c:w val="0.70595802412122699"/>
          <c:h val="0.77723506944444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9525" cap="rnd" cmpd="sng">
                <a:solidFill>
                  <a:srgbClr val="0070C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454845879557367"/>
                  <c:y val="7.02989741084513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'Reaction Optimisation'!$H$76:$H$78</c:f>
              <c:numCache>
                <c:formatCode>General</c:formatCode>
                <c:ptCount val="3"/>
                <c:pt idx="0">
                  <c:v>3.003003003003003E-3</c:v>
                </c:pt>
                <c:pt idx="1">
                  <c:v>2.8328611898016999E-3</c:v>
                </c:pt>
                <c:pt idx="2">
                  <c:v>2.6809651474530832E-3</c:v>
                </c:pt>
              </c:numCache>
            </c:numRef>
          </c:xVal>
          <c:yVal>
            <c:numRef>
              <c:f>'Reaction Optimisation'!$I$76:$I$78</c:f>
              <c:numCache>
                <c:formatCode>General</c:formatCode>
                <c:ptCount val="3"/>
                <c:pt idx="0">
                  <c:v>1.3185507090333699</c:v>
                </c:pt>
                <c:pt idx="1">
                  <c:v>2.7965493596846245</c:v>
                </c:pt>
                <c:pt idx="2">
                  <c:v>3.958524839079566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402272"/>
        <c:axId val="228402664"/>
      </c:scatterChart>
      <c:valAx>
        <c:axId val="228402272"/>
        <c:scaling>
          <c:orientation val="minMax"/>
          <c:min val="2.65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402664"/>
        <c:crossesAt val="-2"/>
        <c:crossBetween val="midCat"/>
        <c:majorUnit val="2.0000000000000001E-4"/>
      </c:valAx>
      <c:valAx>
        <c:axId val="228402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ln 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402272"/>
        <c:crossesAt val="2.65E-3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167361111111"/>
          <c:y val="5.1400554097404502E-2"/>
          <c:w val="0.78275729166666597"/>
          <c:h val="0.76298321371389699"/>
        </c:manualLayout>
      </c:layout>
      <c:barChart>
        <c:barDir val="col"/>
        <c:grouping val="clustered"/>
        <c:varyColors val="0"/>
        <c:ser>
          <c:idx val="0"/>
          <c:order val="0"/>
          <c:tx>
            <c:v>6h</c:v>
          </c:tx>
          <c:spPr>
            <a:solidFill>
              <a:srgbClr val="FF0000"/>
            </a:solidFill>
          </c:spPr>
          <c:invertIfNegative val="0"/>
          <c:cat>
            <c:numRef>
              <c:f>[1]Blank!$K$10:$K$12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'Reaction Optimisation'!$F$103:$F$105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v>24h</c:v>
          </c:tx>
          <c:spPr>
            <a:solidFill>
              <a:srgbClr val="0070C0"/>
            </a:solidFill>
          </c:spPr>
          <c:invertIfNegative val="0"/>
          <c:cat>
            <c:numRef>
              <c:f>[1]Blank!$K$10:$K$12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'Reaction Optimisation'!$G$103:$G$105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03056"/>
        <c:axId val="228403448"/>
      </c:barChart>
      <c:catAx>
        <c:axId val="22840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Blank reactions </a:t>
                </a:r>
              </a:p>
            </c:rich>
          </c:tx>
          <c:layout>
            <c:manualLayout>
              <c:xMode val="edge"/>
              <c:yMode val="edge"/>
              <c:x val="0.35276923680288602"/>
              <c:y val="0.909254994810587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8403448"/>
        <c:crosses val="autoZero"/>
        <c:auto val="1"/>
        <c:lblAlgn val="ctr"/>
        <c:lblOffset val="100"/>
        <c:noMultiLvlLbl val="0"/>
      </c:catAx>
      <c:valAx>
        <c:axId val="228403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Benzyl</a:t>
                </a:r>
                <a:r>
                  <a:rPr lang="en-US" sz="1200" b="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alcohol c</a:t>
                </a: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onversion</a:t>
                </a:r>
                <a:r>
                  <a:rPr lang="en-US" sz="1200" b="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</a:t>
                </a: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"/>
              <c:y val="9.218085106382979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84030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786944444444399"/>
          <c:y val="6.0680902777777802E-2"/>
          <c:w val="0.18744201388888901"/>
          <c:h val="0.148144683826669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9154070086564"/>
          <c:y val="1.900773973501246E-2"/>
          <c:w val="0.75647136707505203"/>
          <c:h val="0.81055987654321004"/>
        </c:manualLayout>
      </c:layout>
      <c:scatterChart>
        <c:scatterStyle val="smoothMarker"/>
        <c:varyColors val="0"/>
        <c:ser>
          <c:idx val="3"/>
          <c:order val="0"/>
          <c:tx>
            <c:v>PrSO3H(1ML)/SBA-15 </c:v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'Alcohol converstion'!$M$27:$M$36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'Alcohol converstion'!$N$27:$N$36</c:f>
              <c:numCache>
                <c:formatCode>General</c:formatCode>
                <c:ptCount val="10"/>
                <c:pt idx="0">
                  <c:v>0</c:v>
                </c:pt>
                <c:pt idx="1">
                  <c:v>10.991678993401905</c:v>
                </c:pt>
                <c:pt idx="2">
                  <c:v>19.680939163790331</c:v>
                </c:pt>
                <c:pt idx="3">
                  <c:v>25.463537484579341</c:v>
                </c:pt>
                <c:pt idx="4">
                  <c:v>35.39503679504854</c:v>
                </c:pt>
                <c:pt idx="5">
                  <c:v>52.305798129154901</c:v>
                </c:pt>
                <c:pt idx="6">
                  <c:v>76.566615505136681</c:v>
                </c:pt>
                <c:pt idx="7">
                  <c:v>87.147143655082203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1"/>
        </c:ser>
        <c:ser>
          <c:idx val="2"/>
          <c:order val="1"/>
          <c:tx>
            <c:v>PrSO3H(0.5ML)/SBA-15 </c:v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'Alcohol converstion'!$I$27:$I$36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'Alcohol converstion'!$J$27:$J$36</c:f>
              <c:numCache>
                <c:formatCode>General</c:formatCode>
                <c:ptCount val="10"/>
                <c:pt idx="0">
                  <c:v>0</c:v>
                </c:pt>
                <c:pt idx="1">
                  <c:v>7.7682143222818771</c:v>
                </c:pt>
                <c:pt idx="2">
                  <c:v>10.315563301311229</c:v>
                </c:pt>
                <c:pt idx="3">
                  <c:v>14.280200475139942</c:v>
                </c:pt>
                <c:pt idx="4">
                  <c:v>20.359849888383906</c:v>
                </c:pt>
                <c:pt idx="5">
                  <c:v>35.746905806158303</c:v>
                </c:pt>
                <c:pt idx="6">
                  <c:v>57.79527728287087</c:v>
                </c:pt>
                <c:pt idx="7">
                  <c:v>70.251972310778811</c:v>
                </c:pt>
                <c:pt idx="8">
                  <c:v>76.27418420745316</c:v>
                </c:pt>
                <c:pt idx="9">
                  <c:v>81.362061283501191</c:v>
                </c:pt>
              </c:numCache>
            </c:numRef>
          </c:yVal>
          <c:smooth val="1"/>
        </c:ser>
        <c:ser>
          <c:idx val="1"/>
          <c:order val="2"/>
          <c:tx>
            <c:v>PrSO3H(0.1ML)/SBA-15 </c:v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'Alcohol converstion'!$F$27:$F$36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'Alcohol converstion'!$G$27:$G$36</c:f>
              <c:numCache>
                <c:formatCode>General</c:formatCode>
                <c:ptCount val="10"/>
                <c:pt idx="0">
                  <c:v>0</c:v>
                </c:pt>
                <c:pt idx="1">
                  <c:v>2.0606597474651949</c:v>
                </c:pt>
                <c:pt idx="2">
                  <c:v>2.1454088612348121</c:v>
                </c:pt>
                <c:pt idx="3">
                  <c:v>3.400601407778391</c:v>
                </c:pt>
                <c:pt idx="4">
                  <c:v>5.0195362696310131</c:v>
                </c:pt>
                <c:pt idx="5">
                  <c:v>6.8312708762920931</c:v>
                </c:pt>
                <c:pt idx="6">
                  <c:v>10.723774186938698</c:v>
                </c:pt>
                <c:pt idx="7">
                  <c:v>12.78885085664565</c:v>
                </c:pt>
                <c:pt idx="8">
                  <c:v>14.471553719755519</c:v>
                </c:pt>
                <c:pt idx="9">
                  <c:v>17.06374040235351</c:v>
                </c:pt>
              </c:numCache>
            </c:numRef>
          </c:yVal>
          <c:smooth val="1"/>
        </c:ser>
        <c:ser>
          <c:idx val="0"/>
          <c:order val="3"/>
          <c:tx>
            <c:v>PrSO3H(0.01ML)/SBA-15 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'Alcohol converstion'!$C$27:$C$35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  <c:pt idx="6">
                  <c:v>180</c:v>
                </c:pt>
                <c:pt idx="7">
                  <c:v>240</c:v>
                </c:pt>
                <c:pt idx="8">
                  <c:v>300</c:v>
                </c:pt>
              </c:numCache>
            </c:numRef>
          </c:xVal>
          <c:yVal>
            <c:numRef>
              <c:f>'Alcohol converstion'!$D$27:$D$35</c:f>
              <c:numCache>
                <c:formatCode>General</c:formatCode>
                <c:ptCount val="9"/>
                <c:pt idx="0">
                  <c:v>0</c:v>
                </c:pt>
                <c:pt idx="1">
                  <c:v>1.0594085293909592</c:v>
                </c:pt>
                <c:pt idx="2">
                  <c:v>1.1867998210743222</c:v>
                </c:pt>
                <c:pt idx="3">
                  <c:v>2.8959209574259712</c:v>
                </c:pt>
                <c:pt idx="4">
                  <c:v>3.6364398928506563</c:v>
                </c:pt>
                <c:pt idx="5">
                  <c:v>5.7107339497542711</c:v>
                </c:pt>
                <c:pt idx="6">
                  <c:v>7.5498037207894262</c:v>
                </c:pt>
                <c:pt idx="7">
                  <c:v>8.872559300496123</c:v>
                </c:pt>
                <c:pt idx="8">
                  <c:v>9.9822148350393256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820976"/>
        <c:axId val="274821368"/>
      </c:scatterChart>
      <c:valAx>
        <c:axId val="274820976"/>
        <c:scaling>
          <c:orientation val="minMax"/>
          <c:max val="3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GB" sz="1200" b="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</a:t>
                </a:r>
                <a:r>
                  <a:rPr lang="en-GB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min</a:t>
                </a:r>
              </a:p>
            </c:rich>
          </c:tx>
          <c:layout>
            <c:manualLayout>
              <c:xMode val="edge"/>
              <c:yMode val="edge"/>
              <c:x val="0.43830779553342403"/>
              <c:y val="0.918317407623212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74821368"/>
        <c:crosses val="autoZero"/>
        <c:crossBetween val="midCat"/>
        <c:majorUnit val="60"/>
      </c:valAx>
      <c:valAx>
        <c:axId val="274821368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r>
                  <a:rPr lang="en-GB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Benzyl alcohol conversion / %</a:t>
                </a:r>
              </a:p>
            </c:rich>
          </c:tx>
          <c:layout>
            <c:manualLayout>
              <c:xMode val="edge"/>
              <c:yMode val="edge"/>
              <c:x val="2.21631944444444E-3"/>
              <c:y val="8.954583333333329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74820976"/>
        <c:crosses val="autoZero"/>
        <c:crossBetween val="midCat"/>
        <c:majorUnit val="2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892020527631"/>
          <c:y val="0.36704328815041537"/>
          <c:w val="0.54234618055555495"/>
          <c:h val="0.2870508672205217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14826388888901"/>
          <c:y val="5.7326388888888899E-2"/>
          <c:w val="0.73692326388888896"/>
          <c:h val="0.77798541666666698"/>
        </c:manualLayout>
      </c:layout>
      <c:scatterChart>
        <c:scatterStyle val="smoothMarker"/>
        <c:varyColors val="0"/>
        <c:ser>
          <c:idx val="0"/>
          <c:order val="0"/>
          <c:tx>
            <c:v>With catalyst</c:v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'Alcohol converstion'!$D$55:$D$64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'Alcohol converstion'!$E$55:$E$64</c:f>
              <c:numCache>
                <c:formatCode>General</c:formatCode>
                <c:ptCount val="10"/>
                <c:pt idx="0">
                  <c:v>0</c:v>
                </c:pt>
                <c:pt idx="1">
                  <c:v>10.99167899</c:v>
                </c:pt>
                <c:pt idx="2">
                  <c:v>19.680939160000001</c:v>
                </c:pt>
                <c:pt idx="3">
                  <c:v>25.463537479999999</c:v>
                </c:pt>
                <c:pt idx="4">
                  <c:v>35.3950368</c:v>
                </c:pt>
                <c:pt idx="5">
                  <c:v>52.305798129999999</c:v>
                </c:pt>
                <c:pt idx="6">
                  <c:v>76.566615510000005</c:v>
                </c:pt>
                <c:pt idx="7">
                  <c:v>87.147143659999998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Catalyst remove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'Alcohol converstion'!$F$55:$F$64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60</c:v>
                </c:pt>
                <c:pt idx="6">
                  <c:v>120</c:v>
                </c:pt>
                <c:pt idx="7">
                  <c:v>180</c:v>
                </c:pt>
                <c:pt idx="8">
                  <c:v>240</c:v>
                </c:pt>
                <c:pt idx="9">
                  <c:v>300</c:v>
                </c:pt>
              </c:numCache>
            </c:numRef>
          </c:xVal>
          <c:yVal>
            <c:numRef>
              <c:f>'Alcohol converstion'!$G$55:$G$64</c:f>
              <c:numCache>
                <c:formatCode>General</c:formatCode>
                <c:ptCount val="10"/>
                <c:pt idx="0">
                  <c:v>0</c:v>
                </c:pt>
                <c:pt idx="1">
                  <c:v>6.9504901380000002</c:v>
                </c:pt>
                <c:pt idx="2">
                  <c:v>11.442206240000001</c:v>
                </c:pt>
                <c:pt idx="3">
                  <c:v>16.130551839999999</c:v>
                </c:pt>
                <c:pt idx="4">
                  <c:v>36.945181589999997</c:v>
                </c:pt>
                <c:pt idx="5">
                  <c:v>38.746445620000003</c:v>
                </c:pt>
                <c:pt idx="6">
                  <c:v>40.192867460000002</c:v>
                </c:pt>
                <c:pt idx="7">
                  <c:v>41.071559120000003</c:v>
                </c:pt>
                <c:pt idx="8">
                  <c:v>40.369748819999998</c:v>
                </c:pt>
                <c:pt idx="9">
                  <c:v>41.365496759999999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822152"/>
        <c:axId val="233970032"/>
      </c:scatterChart>
      <c:valAx>
        <c:axId val="274822152"/>
        <c:scaling>
          <c:orientation val="minMax"/>
          <c:max val="3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solidFill>
                      <a:sysClr val="windowText" lastClr="000000"/>
                    </a:solidFill>
                    <a:latin typeface="Arial"/>
                    <a:cs typeface="Arial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  <a:latin typeface="Arial"/>
                    <a:cs typeface="Arial"/>
                  </a:rPr>
                  <a:t>Time / min</a:t>
                </a:r>
              </a:p>
            </c:rich>
          </c:tx>
          <c:layout>
            <c:manualLayout>
              <c:xMode val="edge"/>
              <c:yMode val="edge"/>
              <c:x val="0.37560451388888899"/>
              <c:y val="0.923270833333333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970032"/>
        <c:crosses val="autoZero"/>
        <c:crossBetween val="midCat"/>
      </c:valAx>
      <c:valAx>
        <c:axId val="233970032"/>
        <c:scaling>
          <c:orientation val="minMax"/>
          <c:max val="10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ysClr val="windowText" lastClr="000000"/>
                    </a:solidFill>
                    <a:latin typeface="Arial"/>
                    <a:cs typeface="Arial"/>
                  </a:defRPr>
                </a:pPr>
                <a:r>
                  <a:rPr lang="en-US" sz="1200" b="0" i="0" baseline="0">
                    <a:solidFill>
                      <a:sysClr val="windowText" lastClr="000000"/>
                    </a:solidFill>
                    <a:effectLst/>
                  </a:rPr>
                  <a:t>Benzyl alcohol convesion / %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3.8407600049343098E-3"/>
              <c:y val="9.8759027777777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748221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99873958333333"/>
          <c:y val="0.604396180555555"/>
          <c:w val="0.48658506944444402"/>
          <c:h val="0.191080555555555"/>
        </c:manualLayout>
      </c:layout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2300925966922"/>
          <c:y val="9.8093530707370799E-2"/>
          <c:w val="0.719256957167416"/>
          <c:h val="0.75564853201329896"/>
        </c:manualLayout>
      </c:layout>
      <c:scatterChart>
        <c:scatterStyle val="lineMarker"/>
        <c:varyColors val="0"/>
        <c:ser>
          <c:idx val="0"/>
          <c:order val="0"/>
          <c:tx>
            <c:v>Acidity mmolg-1</c:v>
          </c:tx>
          <c:spPr>
            <a:ln w="31750">
              <a:noFill/>
            </a:ln>
          </c:spPr>
          <c:marker>
            <c:symbol val="squar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>
                <a:solidFill>
                  <a:srgbClr val="002060"/>
                </a:solidFill>
              </a:ln>
            </c:spPr>
            <c:trendlineType val="linear"/>
            <c:dispRSqr val="0"/>
            <c:dispEq val="0"/>
          </c:trendline>
          <c:xVal>
            <c:numRef>
              <c:f>'Acidity vs S'!$B$8:$B$11</c:f>
              <c:numCache>
                <c:formatCode>0.0</c:formatCode>
                <c:ptCount val="4"/>
                <c:pt idx="0">
                  <c:v>1.5959771153267099</c:v>
                </c:pt>
                <c:pt idx="1">
                  <c:v>4.0867047120545728</c:v>
                </c:pt>
                <c:pt idx="2">
                  <c:v>6.8616850499715181</c:v>
                </c:pt>
                <c:pt idx="3">
                  <c:v>7.5943102565112879</c:v>
                </c:pt>
              </c:numCache>
            </c:numRef>
          </c:xVal>
          <c:yVal>
            <c:numRef>
              <c:f>'Acidity vs S'!$C$8:$C$11</c:f>
              <c:numCache>
                <c:formatCode>General</c:formatCode>
                <c:ptCount val="4"/>
                <c:pt idx="0">
                  <c:v>0.22</c:v>
                </c:pt>
                <c:pt idx="1">
                  <c:v>0.56000000000000005</c:v>
                </c:pt>
                <c:pt idx="2">
                  <c:v>0.88</c:v>
                </c:pt>
                <c:pt idx="3">
                  <c:v>0.96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970816"/>
        <c:axId val="233971208"/>
      </c:scatterChart>
      <c:scatterChart>
        <c:scatterStyle val="lineMarker"/>
        <c:varyColors val="0"/>
        <c:ser>
          <c:idx val="1"/>
          <c:order val="1"/>
          <c:tx>
            <c:v>Bronsted acid area</c:v>
          </c:tx>
          <c:spPr>
            <a:ln w="31750">
              <a:noFill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'Acidity vs S'!$B$8:$B$11</c:f>
              <c:numCache>
                <c:formatCode>0.0</c:formatCode>
                <c:ptCount val="4"/>
                <c:pt idx="0">
                  <c:v>1.5959771153267099</c:v>
                </c:pt>
                <c:pt idx="1">
                  <c:v>4.0867047120545728</c:v>
                </c:pt>
                <c:pt idx="2">
                  <c:v>6.8616850499715181</c:v>
                </c:pt>
                <c:pt idx="3">
                  <c:v>7.5943102565112879</c:v>
                </c:pt>
              </c:numCache>
            </c:numRef>
          </c:xVal>
          <c:yVal>
            <c:numRef>
              <c:f>'Acidity vs S'!$D$8:$D$11</c:f>
              <c:numCache>
                <c:formatCode>0.00</c:formatCode>
                <c:ptCount val="4"/>
                <c:pt idx="0">
                  <c:v>0.58604000000000001</c:v>
                </c:pt>
                <c:pt idx="1">
                  <c:v>1.1867000000000001</c:v>
                </c:pt>
                <c:pt idx="2">
                  <c:v>2.6732199999999997</c:v>
                </c:pt>
                <c:pt idx="3">
                  <c:v>3.0499299999999998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971992"/>
        <c:axId val="233971600"/>
      </c:scatterChart>
      <c:valAx>
        <c:axId val="233970816"/>
        <c:scaling>
          <c:orientation val="minMax"/>
          <c:max val="8"/>
          <c:min val="1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baseline="0">
                    <a:effectLst/>
                    <a:latin typeface="Arial"/>
                    <a:cs typeface="Arial"/>
                  </a:rPr>
                  <a:t>SO</a:t>
                </a:r>
                <a:r>
                  <a:rPr lang="en-GB" sz="1200" b="0" i="0" baseline="-25000">
                    <a:effectLst/>
                    <a:latin typeface="Arial"/>
                    <a:cs typeface="Arial"/>
                  </a:rPr>
                  <a:t>3</a:t>
                </a:r>
                <a:r>
                  <a:rPr lang="en-GB" sz="1200" b="0" i="0" baseline="0">
                    <a:effectLst/>
                    <a:latin typeface="Arial"/>
                    <a:cs typeface="Arial"/>
                  </a:rPr>
                  <a:t>H surface density  / molecules nm</a:t>
                </a:r>
                <a:r>
                  <a:rPr lang="en-GB" sz="1200" b="0" i="0" baseline="30000">
                    <a:effectLst/>
                    <a:latin typeface="Arial"/>
                    <a:cs typeface="Arial"/>
                  </a:rPr>
                  <a:t>-2</a:t>
                </a:r>
                <a:endParaRPr lang="en-US" sz="12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6746989531965001"/>
              <c:y val="0.9275236334349760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  <a:latin typeface="Arial"/>
                <a:cs typeface="Arial"/>
              </a:defRPr>
            </a:pPr>
            <a:endParaRPr lang="en-US"/>
          </a:p>
        </c:txPr>
        <c:crossAx val="233971208"/>
        <c:crosses val="autoZero"/>
        <c:crossBetween val="midCat"/>
      </c:valAx>
      <c:valAx>
        <c:axId val="233971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  <a:latin typeface="Arial"/>
                    <a:cs typeface="Arial"/>
                  </a:defRPr>
                </a:pPr>
                <a:r>
                  <a:rPr lang="en-GB" sz="1200" b="0" i="0" baseline="0">
                    <a:solidFill>
                      <a:sysClr val="windowText" lastClr="000000"/>
                    </a:solidFill>
                    <a:effectLst/>
                    <a:latin typeface="Arial"/>
                    <a:cs typeface="Arial"/>
                  </a:rPr>
                  <a:t>(</a:t>
                </a:r>
                <a:r>
                  <a:rPr lang="en-GB" sz="1200" b="0" i="0" baseline="0">
                    <a:solidFill>
                      <a:srgbClr val="002060"/>
                    </a:solidFill>
                    <a:effectLst/>
                    <a:latin typeface="Wingdings"/>
                    <a:ea typeface="Wingdings"/>
                    <a:cs typeface="Wingdings"/>
                  </a:rPr>
                  <a:t></a:t>
                </a:r>
                <a:r>
                  <a:rPr lang="en-GB" sz="1200" b="0" i="0" baseline="0">
                    <a:solidFill>
                      <a:srgbClr val="002060"/>
                    </a:solidFill>
                    <a:effectLst/>
                    <a:latin typeface="Arial"/>
                    <a:cs typeface="Arial"/>
                  </a:rPr>
                  <a:t>)</a:t>
                </a:r>
                <a:r>
                  <a:rPr lang="en-GB" sz="1200" b="0" i="0" baseline="0">
                    <a:solidFill>
                      <a:sysClr val="windowText" lastClr="000000"/>
                    </a:solidFill>
                    <a:effectLst/>
                    <a:latin typeface="Arial"/>
                    <a:cs typeface="Arial"/>
                  </a:rPr>
                  <a:t>Acidity / mmol g</a:t>
                </a:r>
                <a:r>
                  <a:rPr lang="en-GB" sz="1200" b="0" i="0" baseline="30000">
                    <a:solidFill>
                      <a:sysClr val="windowText" lastClr="000000"/>
                    </a:solidFill>
                    <a:effectLst/>
                    <a:latin typeface="Arial"/>
                    <a:cs typeface="Arial"/>
                  </a:rPr>
                  <a:t>-1</a:t>
                </a:r>
                <a:endParaRPr lang="en-GB" sz="1200">
                  <a:solidFill>
                    <a:sysClr val="windowText" lastClr="000000"/>
                  </a:solidFill>
                  <a:effectLst/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3683333333333334E-3"/>
              <c:y val="0.23298136067101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  <a:latin typeface="Arial"/>
                <a:cs typeface="Arial"/>
              </a:defRPr>
            </a:pPr>
            <a:endParaRPr lang="en-US"/>
          </a:p>
        </c:txPr>
        <c:crossAx val="233970816"/>
        <c:crosses val="autoZero"/>
        <c:crossBetween val="midCat"/>
      </c:valAx>
      <c:valAx>
        <c:axId val="233971600"/>
        <c:scaling>
          <c:orientation val="minMax"/>
          <c:max val="4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 b="0" i="0" u="none" strike="noStrike" baseline="0">
                    <a:effectLst/>
                    <a:latin typeface="Arial"/>
                    <a:cs typeface="Arial"/>
                  </a:rPr>
                  <a:t>(</a:t>
                </a:r>
                <a:r>
                  <a:rPr lang="en-GB" sz="1200" b="0" i="0" u="none" strike="noStrike" baseline="0">
                    <a:solidFill>
                      <a:srgbClr val="FF0000"/>
                    </a:solidFill>
                    <a:effectLst/>
                    <a:latin typeface="Wingdings"/>
                    <a:ea typeface="Wingdings"/>
                    <a:cs typeface="Wingdings"/>
                  </a:rPr>
                  <a:t></a:t>
                </a:r>
                <a:r>
                  <a:rPr lang="en-GB" sz="1200" b="0" i="0" u="none" strike="noStrike" baseline="0">
                    <a:effectLst/>
                    <a:latin typeface="Arial"/>
                    <a:cs typeface="Arial"/>
                  </a:rPr>
                  <a:t>)Bronsted sites area</a:t>
                </a:r>
                <a:r>
                  <a:rPr lang="en-GB" sz="1200" b="1" i="0" u="none" strike="noStrike" baseline="0">
                    <a:latin typeface="Arial"/>
                    <a:cs typeface="Arial"/>
                  </a:rPr>
                  <a:t> </a:t>
                </a:r>
                <a:endParaRPr lang="en-US" sz="12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92979916666666651"/>
              <c:y val="0.2248387698042870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00"/>
                </a:solidFill>
                <a:latin typeface="Arial"/>
                <a:cs typeface="Arial"/>
              </a:defRPr>
            </a:pPr>
            <a:endParaRPr lang="en-US"/>
          </a:p>
        </c:txPr>
        <c:crossAx val="233971992"/>
        <c:crosses val="max"/>
        <c:crossBetween val="midCat"/>
        <c:majorUnit val="1"/>
      </c:valAx>
      <c:valAx>
        <c:axId val="23397199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3397160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49201388888901"/>
          <c:y val="4.8900347222222203E-2"/>
          <c:w val="0.60782534722222203"/>
          <c:h val="0.77380416666666596"/>
        </c:manualLayout>
      </c:layout>
      <c:scatterChart>
        <c:scatterStyle val="lineMarker"/>
        <c:varyColors val="0"/>
        <c:ser>
          <c:idx val="0"/>
          <c:order val="0"/>
          <c:tx>
            <c:v>Acidity, mmolg-1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2700" cap="rnd" cmpd="sng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'Acidity vs S'!$B$27:$B$30</c:f>
              <c:numCache>
                <c:formatCode>General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0.82</c:v>
                </c:pt>
                <c:pt idx="3">
                  <c:v>1.03</c:v>
                </c:pt>
              </c:numCache>
            </c:numRef>
          </c:xVal>
          <c:yVal>
            <c:numRef>
              <c:f>'Acidity vs S'!$C$27:$C$30</c:f>
              <c:numCache>
                <c:formatCode>General</c:formatCode>
                <c:ptCount val="4"/>
                <c:pt idx="0">
                  <c:v>0.22</c:v>
                </c:pt>
                <c:pt idx="1">
                  <c:v>0.56000000000000005</c:v>
                </c:pt>
                <c:pt idx="2">
                  <c:v>0.88</c:v>
                </c:pt>
                <c:pt idx="3">
                  <c:v>0.96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972776"/>
        <c:axId val="233973168"/>
      </c:scatterChart>
      <c:scatterChart>
        <c:scatterStyle val="lineMarker"/>
        <c:varyColors val="0"/>
        <c:ser>
          <c:idx val="1"/>
          <c:order val="1"/>
          <c:tx>
            <c:v>Bronsted area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2700" cap="rnd" cmpd="sng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'Acidity vs S'!$B$27:$B$30</c:f>
              <c:numCache>
                <c:formatCode>General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0.82</c:v>
                </c:pt>
                <c:pt idx="3">
                  <c:v>1.03</c:v>
                </c:pt>
              </c:numCache>
            </c:numRef>
          </c:xVal>
          <c:yVal>
            <c:numRef>
              <c:f>'Acidity vs S'!$D$27:$D$30</c:f>
              <c:numCache>
                <c:formatCode>General</c:formatCode>
                <c:ptCount val="4"/>
                <c:pt idx="0">
                  <c:v>0.35</c:v>
                </c:pt>
                <c:pt idx="1">
                  <c:v>0.75</c:v>
                </c:pt>
                <c:pt idx="2">
                  <c:v>1.7</c:v>
                </c:pt>
                <c:pt idx="3">
                  <c:v>1.99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246504"/>
        <c:axId val="233973560"/>
      </c:scatterChart>
      <c:valAx>
        <c:axId val="233972776"/>
        <c:scaling>
          <c:orientation val="minMax"/>
          <c:max val="1.1499999999999999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Sulfur / wt.%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35759722222222201"/>
              <c:y val="0.90962777777777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973168"/>
        <c:crosses val="autoZero"/>
        <c:crossBetween val="midCat"/>
      </c:valAx>
      <c:valAx>
        <c:axId val="233973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(</a:t>
                </a:r>
                <a:r>
                  <a:rPr lang="en-GB" sz="1200" b="0" i="0" baseline="0">
                    <a:solidFill>
                      <a:srgbClr val="0070C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</a:t>
                </a:r>
                <a:r>
                  <a:rPr lang="en-GB" sz="12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)</a:t>
                </a:r>
                <a:r>
                  <a:rPr lang="en-GB" sz="12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Acidity / mmol g</a:t>
                </a:r>
                <a:r>
                  <a:rPr lang="en-GB" sz="1200" b="0" i="0" baseline="3000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372866495368591E-2"/>
              <c:y val="0.20038485127261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972776"/>
        <c:crosses val="autoZero"/>
        <c:crossBetween val="midCat"/>
      </c:valAx>
      <c:valAx>
        <c:axId val="23397356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(</a:t>
                </a:r>
                <a:r>
                  <a:rPr lang="en-GB" sz="1200" b="0" i="0" kern="1200" baseline="0">
                    <a:solidFill>
                      <a:srgbClr val="FF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</a:t>
                </a: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)</a:t>
                </a: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Bronsted sites area 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91317628397496353"/>
              <c:y val="0.21707114382091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246504"/>
        <c:crosses val="max"/>
        <c:crossBetween val="midCat"/>
      </c:valAx>
      <c:valAx>
        <c:axId val="233246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97356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634166666667"/>
          <c:y val="8.4437654320987696E-2"/>
          <c:w val="0.62546450617283955"/>
          <c:h val="0.78102654320987652"/>
        </c:manualLayout>
      </c:layout>
      <c:barChart>
        <c:barDir val="col"/>
        <c:grouping val="clustered"/>
        <c:varyColors val="0"/>
        <c:ser>
          <c:idx val="0"/>
          <c:order val="0"/>
          <c:tx>
            <c:v>Conversion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[1]catalyst!$K$304:$K$307</c:f>
              <c:numCache>
                <c:formatCode>General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0.82</c:v>
                </c:pt>
                <c:pt idx="3">
                  <c:v>1.03</c:v>
                </c:pt>
              </c:numCache>
            </c:numRef>
          </c:cat>
          <c:val>
            <c:numRef>
              <c:f>'Catalytic performance'!$D$7:$D$10</c:f>
              <c:numCache>
                <c:formatCode>General</c:formatCode>
                <c:ptCount val="4"/>
                <c:pt idx="0">
                  <c:v>14</c:v>
                </c:pt>
                <c:pt idx="1">
                  <c:v>19</c:v>
                </c:pt>
                <c:pt idx="2">
                  <c:v>81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47288"/>
        <c:axId val="233247680"/>
      </c:barChart>
      <c:lineChart>
        <c:grouping val="stacked"/>
        <c:varyColors val="0"/>
        <c:ser>
          <c:idx val="1"/>
          <c:order val="1"/>
          <c:spPr>
            <a:ln w="31750">
              <a:noFill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'Catalytic performance'!$E$7:$E$10</c:f>
              <c:numCache>
                <c:formatCode>General</c:formatCode>
                <c:ptCount val="4"/>
                <c:pt idx="0">
                  <c:v>0.09</c:v>
                </c:pt>
                <c:pt idx="1">
                  <c:v>0.20200000000000001</c:v>
                </c:pt>
                <c:pt idx="2">
                  <c:v>0.88160000000000005</c:v>
                </c:pt>
                <c:pt idx="3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48464"/>
        <c:axId val="233248072"/>
      </c:lineChart>
      <c:catAx>
        <c:axId val="233247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Sulfur / Wt%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/>
                <a:cs typeface="Arial"/>
              </a:defRPr>
            </a:pPr>
            <a:endParaRPr lang="en-US"/>
          </a:p>
        </c:txPr>
        <c:crossAx val="233247680"/>
        <c:crosses val="autoZero"/>
        <c:auto val="1"/>
        <c:lblAlgn val="ctr"/>
        <c:lblOffset val="100"/>
        <c:noMultiLvlLbl val="0"/>
      </c:catAx>
      <c:valAx>
        <c:axId val="233247680"/>
        <c:scaling>
          <c:orientation val="minMax"/>
          <c:max val="10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Benzyl alcohol convesion / %</a:t>
                </a:r>
                <a:endParaRPr lang="en-GB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/>
                <a:cs typeface="Arial"/>
              </a:defRPr>
            </a:pPr>
            <a:endParaRPr lang="en-US"/>
          </a:p>
        </c:txPr>
        <c:crossAx val="233247288"/>
        <c:crosses val="autoZero"/>
        <c:crossBetween val="between"/>
      </c:valAx>
      <c:valAx>
        <c:axId val="23324807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200"/>
                </a:pP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(</a:t>
                </a:r>
                <a:r>
                  <a:rPr lang="en-GB" sz="1200" b="0" i="0" kern="1200" baseline="0">
                    <a:solidFill>
                      <a:srgbClr val="FF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</a:t>
                </a: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)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Initial rate / mmol (benzyl acetate formed) h-1</a:t>
                </a:r>
                <a:endParaRPr lang="en-GB" sz="12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248464"/>
        <c:crosses val="max"/>
        <c:crossBetween val="between"/>
      </c:valAx>
      <c:catAx>
        <c:axId val="23324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3248072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8333333333299"/>
          <c:y val="4.8506944444444401E-2"/>
          <c:w val="0.70463298611111103"/>
          <c:h val="0.74636701388888904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'Catalytic performance'!$C$27:$C$30</c:f>
              <c:numCache>
                <c:formatCode>General</c:formatCode>
                <c:ptCount val="4"/>
                <c:pt idx="0">
                  <c:v>0.22</c:v>
                </c:pt>
                <c:pt idx="1">
                  <c:v>0.56000000000000005</c:v>
                </c:pt>
                <c:pt idx="2">
                  <c:v>0.88</c:v>
                </c:pt>
                <c:pt idx="3">
                  <c:v>0.96</c:v>
                </c:pt>
              </c:numCache>
            </c:numRef>
          </c:xVal>
          <c:yVal>
            <c:numRef>
              <c:f>'Catalytic performance'!$F$27:$F$30</c:f>
              <c:numCache>
                <c:formatCode>General</c:formatCode>
                <c:ptCount val="4"/>
                <c:pt idx="0">
                  <c:v>16.345454545454544</c:v>
                </c:pt>
                <c:pt idx="1">
                  <c:v>10.99642857142857</c:v>
                </c:pt>
                <c:pt idx="2">
                  <c:v>38.799999999999997</c:v>
                </c:pt>
                <c:pt idx="3">
                  <c:v>54.562500000000007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249248"/>
        <c:axId val="233249640"/>
      </c:scatterChart>
      <c:valAx>
        <c:axId val="233249248"/>
        <c:scaling>
          <c:orientation val="minMax"/>
          <c:max val="1.100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Acid site</a:t>
                </a:r>
                <a:r>
                  <a:rPr lang="en-US" sz="1200" b="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</a:t>
                </a: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mmolg</a:t>
                </a:r>
                <a:r>
                  <a:rPr lang="en-US" sz="1200" b="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36157840301248501"/>
              <c:y val="0.8994362760134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249640"/>
        <c:crosses val="autoZero"/>
        <c:crossBetween val="midCat"/>
        <c:majorUnit val="0.25"/>
      </c:valAx>
      <c:valAx>
        <c:axId val="233249640"/>
        <c:scaling>
          <c:orientation val="minMax"/>
          <c:max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chemeClr val="tx1"/>
                    </a:solidFill>
                    <a:latin typeface="Arial"/>
                    <a:cs typeface="Arial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/>
                    <a:cs typeface="Arial"/>
                  </a:rPr>
                  <a:t>TOF / h-1</a:t>
                </a:r>
              </a:p>
            </c:rich>
          </c:tx>
          <c:layout>
            <c:manualLayout>
              <c:xMode val="edge"/>
              <c:yMode val="edge"/>
              <c:x val="2.28166666666667E-2"/>
              <c:y val="0.2715781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249248"/>
        <c:crosses val="autoZero"/>
        <c:crossBetween val="midCat"/>
        <c:majorUnit val="10"/>
      </c:valAx>
      <c:spPr>
        <a:noFill/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23358585858585"/>
          <c:y val="5.0925925925925923E-2"/>
          <c:w val="0.67995707070707068"/>
          <c:h val="0.7497296296296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'[2]Mole ratio'!$AN$61:$AN$66</c:f>
              <c:strCache>
                <c:ptCount val="6"/>
                <c:pt idx="0">
                  <c:v>5:1</c:v>
                </c:pt>
                <c:pt idx="1">
                  <c:v>2:1</c:v>
                </c:pt>
                <c:pt idx="2">
                  <c:v>1:1</c:v>
                </c:pt>
                <c:pt idx="3">
                  <c:v>1:2</c:v>
                </c:pt>
                <c:pt idx="4">
                  <c:v>1:4</c:v>
                </c:pt>
                <c:pt idx="5">
                  <c:v>1:5</c:v>
                </c:pt>
              </c:strCache>
            </c:strRef>
          </c:cat>
          <c:val>
            <c:numRef>
              <c:f>'Acid Alcohol ratio'!$E$10:$E$15</c:f>
              <c:numCache>
                <c:formatCode>General</c:formatCode>
                <c:ptCount val="6"/>
                <c:pt idx="0">
                  <c:v>1.8872</c:v>
                </c:pt>
                <c:pt idx="1">
                  <c:v>1.7272000000000001</c:v>
                </c:pt>
                <c:pt idx="2">
                  <c:v>2.8982000000000001</c:v>
                </c:pt>
                <c:pt idx="3">
                  <c:v>1.0347</c:v>
                </c:pt>
                <c:pt idx="4">
                  <c:v>1.0528</c:v>
                </c:pt>
                <c:pt idx="5">
                  <c:v>0.94540000000000002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3517272"/>
        <c:axId val="233516880"/>
      </c:barChart>
      <c:scatterChart>
        <c:scatterStyle val="smoothMarker"/>
        <c:varyColors val="0"/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yVal>
            <c:numRef>
              <c:f>'Acid Alcohol ratio'!$F$10:$F$15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77</c:v>
                </c:pt>
                <c:pt idx="3">
                  <c:v>60</c:v>
                </c:pt>
                <c:pt idx="4">
                  <c:v>58</c:v>
                </c:pt>
                <c:pt idx="5">
                  <c:v>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8056"/>
        <c:axId val="233517664"/>
      </c:scatterChart>
      <c:valAx>
        <c:axId val="23351688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Inital rate</a:t>
                </a: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 mmol h-1</a:t>
                </a:r>
                <a:endParaRPr lang="en-GB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3008156565656575"/>
              <c:y val="0.24054018227009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517272"/>
        <c:crosses val="max"/>
        <c:crossBetween val="between"/>
      </c:valAx>
      <c:catAx>
        <c:axId val="233517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Acid to alcohol mole ratio</a:t>
                </a:r>
              </a:p>
            </c:rich>
          </c:tx>
          <c:layout>
            <c:manualLayout>
              <c:xMode val="edge"/>
              <c:yMode val="edge"/>
              <c:x val="0.24960075757575761"/>
              <c:y val="0.92321728395061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516880"/>
        <c:crosses val="autoZero"/>
        <c:auto val="1"/>
        <c:lblAlgn val="ctr"/>
        <c:lblOffset val="100"/>
        <c:noMultiLvlLbl val="0"/>
      </c:catAx>
      <c:valAx>
        <c:axId val="233517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GB" sz="12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</a:t>
                </a: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)</a:t>
                </a: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Benzyl</a:t>
                </a: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alcohol  conversion / %</a:t>
                </a:r>
                <a:endParaRPr lang="en-GB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7.5866161616161606E-3"/>
              <c:y val="9.30018518518518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518056"/>
        <c:crosses val="autoZero"/>
        <c:crossBetween val="midCat"/>
      </c:valAx>
      <c:valAx>
        <c:axId val="233518056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2335176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62673611111101"/>
          <c:y val="6.3679856700863055E-2"/>
          <c:w val="0.73313784722222197"/>
          <c:h val="0.7625546327959615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'Reaction Optimisation'!$C$9:$C$11</c:f>
              <c:numCache>
                <c:formatCode>General</c:formatCode>
                <c:ptCount val="3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'Reaction Optimisation'!$E$9:$E$11</c:f>
              <c:numCache>
                <c:formatCode>General</c:formatCode>
                <c:ptCount val="3"/>
                <c:pt idx="0">
                  <c:v>16.599999999999998</c:v>
                </c:pt>
                <c:pt idx="1">
                  <c:v>52</c:v>
                </c:pt>
                <c:pt idx="2">
                  <c:v>75.999999999999986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8840"/>
        <c:axId val="233519232"/>
      </c:scatterChart>
      <c:valAx>
        <c:axId val="233518840"/>
        <c:scaling>
          <c:orientation val="minMax"/>
          <c:max val="110"/>
          <c:min val="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Catalyst amount / mg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519232"/>
        <c:crossesAt val="15"/>
        <c:crossBetween val="midCat"/>
        <c:majorUnit val="25"/>
      </c:valAx>
      <c:valAx>
        <c:axId val="233519232"/>
        <c:scaling>
          <c:orientation val="minMax"/>
          <c:min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kern="120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Initial rate / mmol h</a:t>
                </a:r>
                <a:r>
                  <a:rPr lang="en-GB" sz="1200" b="0" i="0" kern="120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GB" sz="1200" b="0" i="0" kern="120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</a:t>
                </a:r>
                <a:r>
                  <a:rPr lang="en-GB" sz="1200" b="0" i="0" kern="120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26920138888889E-2"/>
              <c:y val="0.20940972222222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5188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2</xdr:row>
      <xdr:rowOff>161925</xdr:rowOff>
    </xdr:from>
    <xdr:to>
      <xdr:col>17</xdr:col>
      <xdr:colOff>255982</xdr:colOff>
      <xdr:row>18</xdr:row>
      <xdr:rowOff>184425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228600</xdr:colOff>
      <xdr:row>23</xdr:row>
      <xdr:rowOff>114300</xdr:rowOff>
    </xdr:from>
    <xdr:to>
      <xdr:col>20</xdr:col>
      <xdr:colOff>432607</xdr:colOff>
      <xdr:row>40</xdr:row>
      <xdr:rowOff>115800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52</xdr:row>
      <xdr:rowOff>0</xdr:rowOff>
    </xdr:from>
    <xdr:to>
      <xdr:col>16</xdr:col>
      <xdr:colOff>457681</xdr:colOff>
      <xdr:row>67</xdr:row>
      <xdr:rowOff>22500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5</xdr:row>
      <xdr:rowOff>76200</xdr:rowOff>
    </xdr:from>
    <xdr:to>
      <xdr:col>10</xdr:col>
      <xdr:colOff>228150</xdr:colOff>
      <xdr:row>21</xdr:row>
      <xdr:rowOff>56700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9</xdr:col>
      <xdr:colOff>454024</xdr:colOff>
      <xdr:row>41</xdr:row>
      <xdr:rowOff>22500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</xdr:row>
      <xdr:rowOff>161925</xdr:rowOff>
    </xdr:from>
    <xdr:to>
      <xdr:col>12</xdr:col>
      <xdr:colOff>172950</xdr:colOff>
      <xdr:row>21</xdr:row>
      <xdr:rowOff>163425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27</xdr:row>
      <xdr:rowOff>95250</xdr:rowOff>
    </xdr:from>
    <xdr:to>
      <xdr:col>11</xdr:col>
      <xdr:colOff>271016</xdr:colOff>
      <xdr:row>42</xdr:row>
      <xdr:rowOff>117750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15</xdr:col>
      <xdr:colOff>302400</xdr:colOff>
      <xdr:row>23</xdr:row>
      <xdr:rowOff>1500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114300</xdr:rowOff>
    </xdr:from>
    <xdr:to>
      <xdr:col>10</xdr:col>
      <xdr:colOff>413024</xdr:colOff>
      <xdr:row>20</xdr:row>
      <xdr:rowOff>136800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27</xdr:row>
      <xdr:rowOff>104775</xdr:rowOff>
    </xdr:from>
    <xdr:to>
      <xdr:col>14</xdr:col>
      <xdr:colOff>493307</xdr:colOff>
      <xdr:row>44</xdr:row>
      <xdr:rowOff>127275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51</xdr:row>
      <xdr:rowOff>104775</xdr:rowOff>
    </xdr:from>
    <xdr:to>
      <xdr:col>14</xdr:col>
      <xdr:colOff>601575</xdr:colOff>
      <xdr:row>68</xdr:row>
      <xdr:rowOff>106275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14</xdr:col>
      <xdr:colOff>426632</xdr:colOff>
      <xdr:row>87</xdr:row>
      <xdr:rowOff>22500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98</xdr:row>
      <xdr:rowOff>0</xdr:rowOff>
    </xdr:from>
    <xdr:to>
      <xdr:col>14</xdr:col>
      <xdr:colOff>111400</xdr:colOff>
      <xdr:row>114</xdr:row>
      <xdr:rowOff>35200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nzyl%20alcohol%20reaction%20with%20conv%20select%20yield%20and%20rate%2022-05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ayilj/Dropbox/Aston/Results/GC/Varian%203900%20GC/Acetic%20acid%20conversion%20with%20conv%20select%20yield%20and%20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yst"/>
      <sheetName val="Catalyst amnt"/>
      <sheetName val="Temp variation"/>
      <sheetName val="mole ratio"/>
      <sheetName val="Blank"/>
    </sheetNames>
    <sheetDataSet>
      <sheetData sheetId="0">
        <row r="264">
          <cell r="I264">
            <v>0.22</v>
          </cell>
        </row>
        <row r="304">
          <cell r="K304">
            <v>0.13</v>
          </cell>
        </row>
        <row r="305">
          <cell r="K305">
            <v>0.19</v>
          </cell>
        </row>
        <row r="306">
          <cell r="K306">
            <v>0.82</v>
          </cell>
        </row>
        <row r="307">
          <cell r="K307">
            <v>1.03</v>
          </cell>
        </row>
      </sheetData>
      <sheetData sheetId="1">
        <row r="227">
          <cell r="F227">
            <v>25</v>
          </cell>
        </row>
      </sheetData>
      <sheetData sheetId="2">
        <row r="198">
          <cell r="S198">
            <v>3.003003003003003E-3</v>
          </cell>
        </row>
      </sheetData>
      <sheetData sheetId="3" refreshError="1"/>
      <sheetData sheetId="4">
        <row r="10">
          <cell r="K10">
            <v>1</v>
          </cell>
        </row>
        <row r="11">
          <cell r="K11">
            <v>2</v>
          </cell>
        </row>
        <row r="12">
          <cell r="K1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yst"/>
      <sheetName val="Catalysts"/>
      <sheetName val="Mole ratio"/>
    </sheetNames>
    <sheetDataSet>
      <sheetData sheetId="0"/>
      <sheetData sheetId="1"/>
      <sheetData sheetId="2">
        <row r="61">
          <cell r="AN61" t="str">
            <v>5:1</v>
          </cell>
        </row>
        <row r="62">
          <cell r="AN62" t="str">
            <v>2:1</v>
          </cell>
        </row>
        <row r="63">
          <cell r="AN63" t="str">
            <v>1:1</v>
          </cell>
        </row>
        <row r="64">
          <cell r="AN64" t="str">
            <v>1:2</v>
          </cell>
        </row>
        <row r="65">
          <cell r="AN65" t="str">
            <v>1:4</v>
          </cell>
        </row>
        <row r="66">
          <cell r="AN66" t="str">
            <v>1:5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66"/>
  <sheetViews>
    <sheetView topLeftCell="A37" workbookViewId="0">
      <selection activeCell="L76" sqref="L76"/>
    </sheetView>
  </sheetViews>
  <sheetFormatPr defaultRowHeight="15" x14ac:dyDescent="0.25"/>
  <sheetData>
    <row r="3" spans="3:13" x14ac:dyDescent="0.25">
      <c r="C3" s="9"/>
      <c r="D3" s="9"/>
      <c r="E3" s="14" t="s">
        <v>5</v>
      </c>
      <c r="F3" s="14"/>
      <c r="G3" s="14"/>
      <c r="H3" s="14"/>
      <c r="I3" s="14"/>
      <c r="J3" s="14"/>
    </row>
    <row r="4" spans="3:13" x14ac:dyDescent="0.25">
      <c r="C4" s="9"/>
      <c r="D4" s="9"/>
      <c r="E4" s="9"/>
      <c r="F4" s="9"/>
      <c r="G4" s="9"/>
      <c r="H4" s="9"/>
      <c r="I4" s="9"/>
      <c r="J4" s="9"/>
    </row>
    <row r="5" spans="3:13" x14ac:dyDescent="0.25">
      <c r="C5" s="14" t="s">
        <v>6</v>
      </c>
      <c r="D5" s="14"/>
      <c r="E5" s="14" t="s">
        <v>7</v>
      </c>
      <c r="F5" s="14"/>
      <c r="G5" s="14" t="s">
        <v>8</v>
      </c>
      <c r="H5" s="14"/>
      <c r="I5" s="14" t="s">
        <v>9</v>
      </c>
      <c r="J5" s="14"/>
      <c r="L5" s="16"/>
      <c r="M5" s="16"/>
    </row>
    <row r="6" spans="3:13" x14ac:dyDescent="0.25"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3:13" x14ac:dyDescent="0.25">
      <c r="C7">
        <v>5</v>
      </c>
      <c r="D7">
        <v>7.0000000000000001E-3</v>
      </c>
      <c r="E7">
        <v>5</v>
      </c>
      <c r="F7">
        <v>0</v>
      </c>
      <c r="G7">
        <v>5</v>
      </c>
      <c r="H7">
        <v>0.1</v>
      </c>
      <c r="I7">
        <v>5</v>
      </c>
      <c r="J7">
        <v>0.08</v>
      </c>
    </row>
    <row r="8" spans="3:13" x14ac:dyDescent="0.25">
      <c r="C8">
        <v>10</v>
      </c>
      <c r="D8">
        <v>0.02</v>
      </c>
      <c r="E8">
        <v>10</v>
      </c>
      <c r="F8">
        <v>0.03</v>
      </c>
      <c r="G8">
        <v>10</v>
      </c>
      <c r="H8">
        <v>0.2</v>
      </c>
      <c r="I8">
        <v>10</v>
      </c>
      <c r="J8">
        <v>0.17</v>
      </c>
    </row>
    <row r="9" spans="3:13" x14ac:dyDescent="0.25">
      <c r="C9">
        <v>30</v>
      </c>
      <c r="D9">
        <v>0.05</v>
      </c>
      <c r="E9">
        <v>15</v>
      </c>
      <c r="F9">
        <v>0.05</v>
      </c>
      <c r="G9">
        <v>15</v>
      </c>
      <c r="H9">
        <v>0.3</v>
      </c>
      <c r="I9">
        <v>15</v>
      </c>
      <c r="J9">
        <v>0.3</v>
      </c>
    </row>
    <row r="10" spans="3:13" x14ac:dyDescent="0.25">
      <c r="C10">
        <v>60</v>
      </c>
      <c r="D10">
        <v>0.09</v>
      </c>
      <c r="E10">
        <v>30</v>
      </c>
      <c r="F10">
        <v>0.08</v>
      </c>
      <c r="G10">
        <v>30</v>
      </c>
      <c r="H10">
        <v>0.5</v>
      </c>
      <c r="I10">
        <v>30</v>
      </c>
      <c r="J10">
        <v>0.53</v>
      </c>
    </row>
    <row r="11" spans="3:13" x14ac:dyDescent="0.25">
      <c r="C11">
        <v>120</v>
      </c>
      <c r="D11">
        <v>0.14000000000000001</v>
      </c>
      <c r="E11">
        <v>60</v>
      </c>
      <c r="F11">
        <v>0.2</v>
      </c>
      <c r="G11">
        <v>60</v>
      </c>
      <c r="H11">
        <v>0.9</v>
      </c>
      <c r="I11">
        <v>120</v>
      </c>
      <c r="J11">
        <v>1.5</v>
      </c>
    </row>
    <row r="12" spans="3:13" x14ac:dyDescent="0.25">
      <c r="C12">
        <v>180</v>
      </c>
      <c r="D12">
        <v>0.2</v>
      </c>
      <c r="E12">
        <v>120</v>
      </c>
      <c r="F12">
        <v>0.3</v>
      </c>
      <c r="G12">
        <v>180</v>
      </c>
      <c r="H12">
        <v>1.8</v>
      </c>
      <c r="I12">
        <v>180</v>
      </c>
      <c r="J12">
        <v>2</v>
      </c>
    </row>
    <row r="13" spans="3:13" x14ac:dyDescent="0.25">
      <c r="C13">
        <v>240</v>
      </c>
      <c r="D13">
        <v>0.26</v>
      </c>
      <c r="E13">
        <v>180</v>
      </c>
      <c r="F13">
        <v>0.4</v>
      </c>
      <c r="G13">
        <v>240</v>
      </c>
      <c r="H13">
        <v>2.1</v>
      </c>
      <c r="I13">
        <v>300</v>
      </c>
      <c r="J13">
        <v>3.15</v>
      </c>
    </row>
    <row r="14" spans="3:13" x14ac:dyDescent="0.25">
      <c r="C14">
        <v>300</v>
      </c>
      <c r="D14">
        <v>0.3</v>
      </c>
      <c r="E14">
        <v>240</v>
      </c>
      <c r="F14">
        <v>0.5</v>
      </c>
      <c r="G14">
        <v>300</v>
      </c>
      <c r="H14">
        <v>2.2999999999999998</v>
      </c>
    </row>
    <row r="15" spans="3:13" x14ac:dyDescent="0.25">
      <c r="E15">
        <v>300</v>
      </c>
      <c r="F15">
        <v>0.53</v>
      </c>
    </row>
    <row r="23" spans="3:14" x14ac:dyDescent="0.25">
      <c r="C23" s="9"/>
      <c r="D23" s="9"/>
      <c r="E23" s="9"/>
      <c r="F23" s="9"/>
      <c r="G23" s="9"/>
      <c r="H23" s="15" t="s">
        <v>15</v>
      </c>
      <c r="I23" s="15"/>
      <c r="J23" s="15"/>
      <c r="K23" s="15"/>
      <c r="L23" s="9"/>
      <c r="M23" s="9"/>
      <c r="N23" s="9"/>
    </row>
    <row r="24" spans="3:14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3:14" ht="15" customHeight="1" x14ac:dyDescent="0.25">
      <c r="C25" s="14" t="s">
        <v>10</v>
      </c>
      <c r="D25" s="14"/>
      <c r="E25" s="9"/>
      <c r="F25" s="14" t="s">
        <v>14</v>
      </c>
      <c r="G25" s="14"/>
      <c r="H25" s="9"/>
      <c r="I25" s="14" t="s">
        <v>11</v>
      </c>
      <c r="J25" s="14"/>
      <c r="K25" s="9"/>
      <c r="L25" s="9"/>
      <c r="M25" s="14" t="s">
        <v>12</v>
      </c>
      <c r="N25" s="14"/>
    </row>
    <row r="26" spans="3:14" ht="30" x14ac:dyDescent="0.25">
      <c r="D26" s="10" t="s">
        <v>13</v>
      </c>
      <c r="E26" s="10"/>
      <c r="F26" s="10"/>
      <c r="G26" s="10" t="s">
        <v>13</v>
      </c>
      <c r="H26" s="10"/>
      <c r="I26" s="10"/>
      <c r="J26" s="10" t="s">
        <v>13</v>
      </c>
      <c r="K26" s="10"/>
      <c r="L26" s="10"/>
      <c r="M26" s="10"/>
      <c r="N26" s="10" t="s">
        <v>13</v>
      </c>
    </row>
    <row r="27" spans="3:14" x14ac:dyDescent="0.25">
      <c r="C27">
        <v>0</v>
      </c>
      <c r="D27">
        <v>0</v>
      </c>
      <c r="F27">
        <v>0</v>
      </c>
      <c r="G27">
        <v>0</v>
      </c>
      <c r="I27">
        <v>0</v>
      </c>
      <c r="J27">
        <v>0</v>
      </c>
      <c r="M27">
        <v>0</v>
      </c>
      <c r="N27">
        <v>0</v>
      </c>
    </row>
    <row r="28" spans="3:14" x14ac:dyDescent="0.25">
      <c r="C28">
        <v>5</v>
      </c>
      <c r="D28">
        <v>1.0594085293909592</v>
      </c>
      <c r="F28">
        <v>5</v>
      </c>
      <c r="G28">
        <v>2.0606597474651949</v>
      </c>
      <c r="I28">
        <v>5</v>
      </c>
      <c r="J28">
        <v>7.7682143222818771</v>
      </c>
      <c r="M28">
        <v>5</v>
      </c>
      <c r="N28">
        <v>10.991678993401905</v>
      </c>
    </row>
    <row r="29" spans="3:14" x14ac:dyDescent="0.25">
      <c r="C29">
        <v>10</v>
      </c>
      <c r="D29">
        <v>1.1867998210743222</v>
      </c>
      <c r="F29">
        <v>10</v>
      </c>
      <c r="G29">
        <v>2.1454088612348121</v>
      </c>
      <c r="I29">
        <v>10</v>
      </c>
      <c r="J29">
        <v>10.315563301311229</v>
      </c>
      <c r="M29">
        <v>10</v>
      </c>
      <c r="N29">
        <v>19.680939163790331</v>
      </c>
    </row>
    <row r="30" spans="3:14" x14ac:dyDescent="0.25">
      <c r="C30">
        <v>30</v>
      </c>
      <c r="D30">
        <v>2.8959209574259712</v>
      </c>
      <c r="F30">
        <v>15</v>
      </c>
      <c r="G30">
        <v>3.400601407778391</v>
      </c>
      <c r="I30">
        <v>15</v>
      </c>
      <c r="J30">
        <v>14.280200475139942</v>
      </c>
      <c r="M30">
        <v>15</v>
      </c>
      <c r="N30">
        <v>25.463537484579341</v>
      </c>
    </row>
    <row r="31" spans="3:14" x14ac:dyDescent="0.25">
      <c r="C31">
        <v>60</v>
      </c>
      <c r="D31">
        <v>3.6364398928506563</v>
      </c>
      <c r="F31">
        <v>30</v>
      </c>
      <c r="G31">
        <v>5.0195362696310131</v>
      </c>
      <c r="I31">
        <v>30</v>
      </c>
      <c r="J31">
        <v>20.359849888383906</v>
      </c>
      <c r="M31">
        <v>30</v>
      </c>
      <c r="N31">
        <v>35.39503679504854</v>
      </c>
    </row>
    <row r="32" spans="3:14" x14ac:dyDescent="0.25">
      <c r="C32">
        <v>120</v>
      </c>
      <c r="D32">
        <v>5.7107339497542711</v>
      </c>
      <c r="F32">
        <v>60</v>
      </c>
      <c r="G32">
        <v>6.8312708762920931</v>
      </c>
      <c r="I32">
        <v>60</v>
      </c>
      <c r="J32">
        <v>35.746905806158303</v>
      </c>
      <c r="M32">
        <v>60</v>
      </c>
      <c r="N32">
        <v>52.305798129154901</v>
      </c>
    </row>
    <row r="33" spans="3:14" x14ac:dyDescent="0.25">
      <c r="C33">
        <v>180</v>
      </c>
      <c r="D33">
        <v>7.5498037207894262</v>
      </c>
      <c r="F33">
        <v>120</v>
      </c>
      <c r="G33">
        <v>10.723774186938698</v>
      </c>
      <c r="I33">
        <v>120</v>
      </c>
      <c r="J33">
        <v>57.79527728287087</v>
      </c>
      <c r="M33">
        <v>120</v>
      </c>
      <c r="N33">
        <v>76.566615505136681</v>
      </c>
    </row>
    <row r="34" spans="3:14" x14ac:dyDescent="0.25">
      <c r="C34">
        <v>240</v>
      </c>
      <c r="D34">
        <v>8.872559300496123</v>
      </c>
      <c r="F34">
        <v>180</v>
      </c>
      <c r="G34">
        <v>12.78885085664565</v>
      </c>
      <c r="I34">
        <v>180</v>
      </c>
      <c r="J34">
        <v>70.251972310778811</v>
      </c>
      <c r="M34">
        <v>180</v>
      </c>
      <c r="N34">
        <v>87.147143655082203</v>
      </c>
    </row>
    <row r="35" spans="3:14" x14ac:dyDescent="0.25">
      <c r="C35">
        <v>300</v>
      </c>
      <c r="D35">
        <v>9.9822148350393256</v>
      </c>
      <c r="F35">
        <v>240</v>
      </c>
      <c r="G35">
        <v>14.471553719755519</v>
      </c>
      <c r="I35">
        <v>240</v>
      </c>
      <c r="J35">
        <v>76.27418420745316</v>
      </c>
      <c r="M35">
        <v>240</v>
      </c>
      <c r="N35">
        <v>100</v>
      </c>
    </row>
    <row r="36" spans="3:14" x14ac:dyDescent="0.25">
      <c r="C36">
        <v>360</v>
      </c>
      <c r="D36">
        <v>11.523483622962535</v>
      </c>
      <c r="F36">
        <v>300</v>
      </c>
      <c r="G36">
        <v>17.06374040235351</v>
      </c>
      <c r="I36">
        <v>300</v>
      </c>
      <c r="J36">
        <v>81.362061283501191</v>
      </c>
      <c r="M36">
        <v>300</v>
      </c>
      <c r="N36">
        <v>100</v>
      </c>
    </row>
    <row r="37" spans="3:14" x14ac:dyDescent="0.25">
      <c r="C37">
        <v>1440</v>
      </c>
      <c r="D37">
        <v>25.737762481356523</v>
      </c>
      <c r="F37">
        <v>360</v>
      </c>
      <c r="G37">
        <v>18.711395359418383</v>
      </c>
      <c r="I37">
        <v>360</v>
      </c>
      <c r="J37">
        <v>92.812703243022924</v>
      </c>
      <c r="M37">
        <v>360</v>
      </c>
      <c r="N37">
        <v>100</v>
      </c>
    </row>
    <row r="38" spans="3:14" x14ac:dyDescent="0.25">
      <c r="F38">
        <v>1440</v>
      </c>
      <c r="G38">
        <v>36.237733439046792</v>
      </c>
      <c r="I38">
        <v>1440</v>
      </c>
      <c r="J38">
        <v>100</v>
      </c>
      <c r="M38">
        <v>1440</v>
      </c>
      <c r="N38">
        <v>100</v>
      </c>
    </row>
    <row r="53" spans="4:7" x14ac:dyDescent="0.25">
      <c r="D53" s="15" t="s">
        <v>22</v>
      </c>
      <c r="E53" s="15"/>
      <c r="F53" s="15" t="s">
        <v>23</v>
      </c>
      <c r="G53" s="15"/>
    </row>
    <row r="54" spans="4:7" x14ac:dyDescent="0.25">
      <c r="D54" t="s">
        <v>26</v>
      </c>
      <c r="E54" t="s">
        <v>24</v>
      </c>
      <c r="F54" t="s">
        <v>26</v>
      </c>
      <c r="G54" t="s">
        <v>25</v>
      </c>
    </row>
    <row r="55" spans="4:7" x14ac:dyDescent="0.25">
      <c r="D55" s="12">
        <v>0</v>
      </c>
      <c r="E55" s="12">
        <v>0</v>
      </c>
      <c r="F55" s="12">
        <v>0</v>
      </c>
      <c r="G55" s="12">
        <v>0</v>
      </c>
    </row>
    <row r="56" spans="4:7" x14ac:dyDescent="0.25">
      <c r="D56" s="12">
        <v>5</v>
      </c>
      <c r="E56" s="12">
        <v>10.99167899</v>
      </c>
      <c r="F56" s="12">
        <v>5</v>
      </c>
      <c r="G56" s="12">
        <v>6.9504901380000002</v>
      </c>
    </row>
    <row r="57" spans="4:7" x14ac:dyDescent="0.25">
      <c r="D57" s="12">
        <v>10</v>
      </c>
      <c r="E57" s="12">
        <v>19.680939160000001</v>
      </c>
      <c r="F57" s="12">
        <v>10</v>
      </c>
      <c r="G57" s="12">
        <v>11.442206240000001</v>
      </c>
    </row>
    <row r="58" spans="4:7" x14ac:dyDescent="0.25">
      <c r="D58" s="12">
        <v>15</v>
      </c>
      <c r="E58" s="12">
        <v>25.463537479999999</v>
      </c>
      <c r="F58" s="12">
        <v>15</v>
      </c>
      <c r="G58" s="12">
        <v>16.130551839999999</v>
      </c>
    </row>
    <row r="59" spans="4:7" x14ac:dyDescent="0.25">
      <c r="D59" s="12">
        <v>30</v>
      </c>
      <c r="E59" s="12">
        <v>35.3950368</v>
      </c>
      <c r="F59" s="12">
        <v>30</v>
      </c>
      <c r="G59" s="12">
        <v>36.945181589999997</v>
      </c>
    </row>
    <row r="60" spans="4:7" x14ac:dyDescent="0.25">
      <c r="D60" s="12">
        <v>60</v>
      </c>
      <c r="E60" s="12">
        <v>52.305798129999999</v>
      </c>
      <c r="F60" s="12">
        <v>60</v>
      </c>
      <c r="G60" s="12">
        <v>38.746445620000003</v>
      </c>
    </row>
    <row r="61" spans="4:7" x14ac:dyDescent="0.25">
      <c r="D61" s="12">
        <v>120</v>
      </c>
      <c r="E61" s="12">
        <v>76.566615510000005</v>
      </c>
      <c r="F61" s="12">
        <v>120</v>
      </c>
      <c r="G61" s="12">
        <v>40.192867460000002</v>
      </c>
    </row>
    <row r="62" spans="4:7" x14ac:dyDescent="0.25">
      <c r="D62" s="12">
        <v>180</v>
      </c>
      <c r="E62" s="12">
        <v>87.147143659999998</v>
      </c>
      <c r="F62" s="12">
        <v>180</v>
      </c>
      <c r="G62" s="12">
        <v>41.071559120000003</v>
      </c>
    </row>
    <row r="63" spans="4:7" x14ac:dyDescent="0.25">
      <c r="D63" s="12">
        <v>240</v>
      </c>
      <c r="E63" s="12">
        <v>100</v>
      </c>
      <c r="F63" s="12">
        <v>240</v>
      </c>
      <c r="G63" s="12">
        <v>40.369748819999998</v>
      </c>
    </row>
    <row r="64" spans="4:7" x14ac:dyDescent="0.25">
      <c r="D64" s="12">
        <v>300</v>
      </c>
      <c r="E64" s="12">
        <v>100</v>
      </c>
      <c r="F64" s="12">
        <v>300</v>
      </c>
      <c r="G64" s="12">
        <v>41.365496759999999</v>
      </c>
    </row>
    <row r="65" spans="4:7" x14ac:dyDescent="0.25">
      <c r="D65" s="12">
        <v>360</v>
      </c>
      <c r="E65" s="12">
        <v>100</v>
      </c>
      <c r="F65" s="12">
        <v>360</v>
      </c>
      <c r="G65" s="12">
        <v>43.767469859999999</v>
      </c>
    </row>
    <row r="66" spans="4:7" x14ac:dyDescent="0.25">
      <c r="D66" s="12">
        <v>1440</v>
      </c>
      <c r="E66" s="12">
        <v>100</v>
      </c>
      <c r="F66" s="12"/>
      <c r="G66" s="12"/>
    </row>
  </sheetData>
  <mergeCells count="13">
    <mergeCell ref="L5:M5"/>
    <mergeCell ref="D53:E53"/>
    <mergeCell ref="F53:G53"/>
    <mergeCell ref="E3:J3"/>
    <mergeCell ref="C5:D5"/>
    <mergeCell ref="E5:F5"/>
    <mergeCell ref="G5:H5"/>
    <mergeCell ref="I5:J5"/>
    <mergeCell ref="C25:D25"/>
    <mergeCell ref="F25:G25"/>
    <mergeCell ref="I25:J25"/>
    <mergeCell ref="M25:N25"/>
    <mergeCell ref="H23:K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30"/>
  <sheetViews>
    <sheetView topLeftCell="A7" workbookViewId="0">
      <selection activeCell="M14" sqref="M14"/>
    </sheetView>
  </sheetViews>
  <sheetFormatPr defaultRowHeight="15" x14ac:dyDescent="0.25"/>
  <cols>
    <col min="2" max="3" width="20.42578125" customWidth="1"/>
    <col min="4" max="4" width="13" customWidth="1"/>
  </cols>
  <sheetData>
    <row r="6" spans="2:4" ht="30" x14ac:dyDescent="0.25">
      <c r="B6" s="5" t="s">
        <v>0</v>
      </c>
      <c r="C6" s="5" t="s">
        <v>1</v>
      </c>
      <c r="D6" s="5" t="s">
        <v>3</v>
      </c>
    </row>
    <row r="7" spans="2:4" x14ac:dyDescent="0.25">
      <c r="B7" s="2"/>
      <c r="C7" s="2"/>
      <c r="D7" s="2"/>
    </row>
    <row r="8" spans="2:4" x14ac:dyDescent="0.25">
      <c r="B8" s="3">
        <v>1.5959771153267099</v>
      </c>
      <c r="C8" s="2">
        <v>0.22</v>
      </c>
      <c r="D8" s="4">
        <v>0.58604000000000001</v>
      </c>
    </row>
    <row r="9" spans="2:4" x14ac:dyDescent="0.25">
      <c r="B9" s="3">
        <v>4.0867047120545728</v>
      </c>
      <c r="C9" s="2">
        <v>0.56000000000000005</v>
      </c>
      <c r="D9" s="4">
        <v>1.1867000000000001</v>
      </c>
    </row>
    <row r="10" spans="2:4" x14ac:dyDescent="0.25">
      <c r="B10" s="3">
        <v>6.8616850499715181</v>
      </c>
      <c r="C10" s="2">
        <v>0.88</v>
      </c>
      <c r="D10" s="4">
        <v>2.6732199999999997</v>
      </c>
    </row>
    <row r="11" spans="2:4" x14ac:dyDescent="0.25">
      <c r="B11" s="3">
        <v>7.5943102565112879</v>
      </c>
      <c r="C11" s="2">
        <v>0.96</v>
      </c>
      <c r="D11" s="4">
        <v>3.0499299999999998</v>
      </c>
    </row>
    <row r="12" spans="2:4" x14ac:dyDescent="0.25">
      <c r="B12" s="2"/>
      <c r="C12" s="2"/>
      <c r="D12" s="2"/>
    </row>
    <row r="26" spans="2:4" x14ac:dyDescent="0.25">
      <c r="B26" s="6" t="s">
        <v>4</v>
      </c>
      <c r="C26" s="6" t="s">
        <v>1</v>
      </c>
      <c r="D26" s="6" t="s">
        <v>2</v>
      </c>
    </row>
    <row r="27" spans="2:4" x14ac:dyDescent="0.25">
      <c r="B27" s="1">
        <v>0.13</v>
      </c>
      <c r="C27" s="1">
        <v>0.22</v>
      </c>
      <c r="D27" s="1">
        <f>A27+B27+C27</f>
        <v>0.35</v>
      </c>
    </row>
    <row r="28" spans="2:4" x14ac:dyDescent="0.25">
      <c r="B28" s="1">
        <v>0.19</v>
      </c>
      <c r="C28" s="1">
        <v>0.56000000000000005</v>
      </c>
      <c r="D28" s="1">
        <f t="shared" ref="D28:D29" si="0">A28+B28+C28</f>
        <v>0.75</v>
      </c>
    </row>
    <row r="29" spans="2:4" x14ac:dyDescent="0.25">
      <c r="B29" s="1">
        <v>0.82</v>
      </c>
      <c r="C29" s="1">
        <v>0.88</v>
      </c>
      <c r="D29" s="1">
        <f t="shared" si="0"/>
        <v>1.7</v>
      </c>
    </row>
    <row r="30" spans="2:4" x14ac:dyDescent="0.25">
      <c r="B30" s="1">
        <v>1.03</v>
      </c>
      <c r="C30" s="1">
        <v>0.96</v>
      </c>
      <c r="D30" s="1">
        <f>A30+B30+C30</f>
        <v>1.99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0"/>
  <sheetViews>
    <sheetView topLeftCell="A28" workbookViewId="0">
      <selection activeCell="M26" sqref="M26"/>
    </sheetView>
  </sheetViews>
  <sheetFormatPr defaultRowHeight="15" x14ac:dyDescent="0.25"/>
  <cols>
    <col min="4" max="4" width="10.7109375" customWidth="1"/>
    <col min="5" max="5" width="13.140625" customWidth="1"/>
    <col min="6" max="6" width="11.28515625" customWidth="1"/>
  </cols>
  <sheetData>
    <row r="5" spans="2:6" x14ac:dyDescent="0.25">
      <c r="B5" s="15" t="s">
        <v>52</v>
      </c>
      <c r="C5" s="15"/>
      <c r="D5" s="15"/>
      <c r="E5" s="15"/>
    </row>
    <row r="6" spans="2:6" ht="41.25" customHeight="1" x14ac:dyDescent="0.25">
      <c r="C6" s="10" t="s">
        <v>16</v>
      </c>
      <c r="D6" s="10" t="s">
        <v>17</v>
      </c>
      <c r="E6" s="10" t="s">
        <v>18</v>
      </c>
      <c r="F6" s="10"/>
    </row>
    <row r="7" spans="2:6" x14ac:dyDescent="0.25">
      <c r="C7">
        <v>0.13</v>
      </c>
      <c r="D7">
        <v>14</v>
      </c>
      <c r="E7">
        <v>0.09</v>
      </c>
    </row>
    <row r="8" spans="2:6" x14ac:dyDescent="0.25">
      <c r="C8">
        <v>0.19</v>
      </c>
      <c r="D8">
        <v>19</v>
      </c>
      <c r="E8">
        <v>0.20200000000000001</v>
      </c>
    </row>
    <row r="9" spans="2:6" x14ac:dyDescent="0.25">
      <c r="C9">
        <v>0.82</v>
      </c>
      <c r="D9">
        <v>81</v>
      </c>
      <c r="E9">
        <v>0.88160000000000005</v>
      </c>
    </row>
    <row r="10" spans="2:6" x14ac:dyDescent="0.25">
      <c r="C10">
        <v>1.03</v>
      </c>
      <c r="D10">
        <v>100</v>
      </c>
      <c r="E10">
        <v>1.08</v>
      </c>
    </row>
    <row r="26" spans="3:6" ht="45" x14ac:dyDescent="0.25">
      <c r="C26" s="11" t="s">
        <v>19</v>
      </c>
      <c r="D26" s="11" t="s">
        <v>18</v>
      </c>
      <c r="E26" s="11" t="s">
        <v>20</v>
      </c>
      <c r="F26" s="11" t="s">
        <v>21</v>
      </c>
    </row>
    <row r="27" spans="3:6" x14ac:dyDescent="0.25">
      <c r="C27">
        <v>0.22</v>
      </c>
      <c r="D27">
        <v>0.17979999999999999</v>
      </c>
      <c r="E27">
        <f>D27/0.05</f>
        <v>3.5959999999999996</v>
      </c>
      <c r="F27">
        <f>E27/C27</f>
        <v>16.345454545454544</v>
      </c>
    </row>
    <row r="28" spans="3:6" x14ac:dyDescent="0.25">
      <c r="C28">
        <v>0.56000000000000005</v>
      </c>
      <c r="D28">
        <v>0.30790000000000001</v>
      </c>
      <c r="E28">
        <f>D28/0.05</f>
        <v>6.1579999999999995</v>
      </c>
      <c r="F28">
        <f t="shared" ref="F28:F30" si="0">E28/C28</f>
        <v>10.99642857142857</v>
      </c>
    </row>
    <row r="29" spans="3:6" x14ac:dyDescent="0.25">
      <c r="C29">
        <v>0.88</v>
      </c>
      <c r="D29">
        <v>1.7072000000000001</v>
      </c>
      <c r="E29">
        <f>D29/0.05</f>
        <v>34.143999999999998</v>
      </c>
      <c r="F29">
        <f t="shared" si="0"/>
        <v>38.799999999999997</v>
      </c>
    </row>
    <row r="30" spans="3:6" x14ac:dyDescent="0.25">
      <c r="C30">
        <v>0.96</v>
      </c>
      <c r="D30">
        <v>2.6190000000000002</v>
      </c>
      <c r="E30">
        <f>D30/0.05</f>
        <v>52.38</v>
      </c>
      <c r="F30">
        <f t="shared" si="0"/>
        <v>54.562500000000007</v>
      </c>
    </row>
  </sheetData>
  <mergeCells count="1">
    <mergeCell ref="B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16"/>
  <sheetViews>
    <sheetView tabSelected="1" topLeftCell="A10" workbookViewId="0">
      <selection activeCell="M28" sqref="M28"/>
    </sheetView>
  </sheetViews>
  <sheetFormatPr defaultRowHeight="15" x14ac:dyDescent="0.25"/>
  <cols>
    <col min="4" max="4" width="13" customWidth="1"/>
    <col min="6" max="6" width="13.42578125" customWidth="1"/>
  </cols>
  <sheetData>
    <row r="9" spans="4:6" ht="45" x14ac:dyDescent="0.25">
      <c r="D9" s="10" t="s">
        <v>49</v>
      </c>
      <c r="E9" s="10" t="s">
        <v>50</v>
      </c>
      <c r="F9" s="10" t="s">
        <v>51</v>
      </c>
    </row>
    <row r="10" spans="4:6" x14ac:dyDescent="0.25">
      <c r="D10" s="13" t="s">
        <v>43</v>
      </c>
      <c r="E10">
        <v>1.8872</v>
      </c>
      <c r="F10">
        <v>100</v>
      </c>
    </row>
    <row r="11" spans="4:6" x14ac:dyDescent="0.25">
      <c r="D11" s="13" t="s">
        <v>44</v>
      </c>
      <c r="E11">
        <v>1.7272000000000001</v>
      </c>
      <c r="F11">
        <v>100</v>
      </c>
    </row>
    <row r="12" spans="4:6" x14ac:dyDescent="0.25">
      <c r="D12" s="13" t="s">
        <v>45</v>
      </c>
      <c r="E12">
        <v>2.8982000000000001</v>
      </c>
      <c r="F12">
        <v>77</v>
      </c>
    </row>
    <row r="13" spans="4:6" x14ac:dyDescent="0.25">
      <c r="D13" s="13" t="s">
        <v>46</v>
      </c>
      <c r="E13">
        <v>1.0347</v>
      </c>
      <c r="F13">
        <v>60</v>
      </c>
    </row>
    <row r="14" spans="4:6" x14ac:dyDescent="0.25">
      <c r="D14" s="13" t="s">
        <v>47</v>
      </c>
      <c r="E14">
        <v>1.0528</v>
      </c>
      <c r="F14">
        <v>58</v>
      </c>
    </row>
    <row r="15" spans="4:6" x14ac:dyDescent="0.25">
      <c r="D15" s="13" t="s">
        <v>48</v>
      </c>
      <c r="E15">
        <v>0.94540000000000002</v>
      </c>
      <c r="F15">
        <v>60</v>
      </c>
    </row>
    <row r="16" spans="4:6" x14ac:dyDescent="0.25">
      <c r="D16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05"/>
  <sheetViews>
    <sheetView topLeftCell="A103" workbookViewId="0">
      <selection activeCell="I111" sqref="I111"/>
    </sheetView>
  </sheetViews>
  <sheetFormatPr defaultRowHeight="15" x14ac:dyDescent="0.25"/>
  <cols>
    <col min="4" max="4" width="13.42578125" customWidth="1"/>
    <col min="5" max="5" width="16" customWidth="1"/>
  </cols>
  <sheetData>
    <row r="5" spans="3:6" x14ac:dyDescent="0.25">
      <c r="C5" s="17" t="s">
        <v>29</v>
      </c>
      <c r="D5" s="17"/>
      <c r="E5" s="17"/>
    </row>
    <row r="7" spans="3:6" ht="30" x14ac:dyDescent="0.25">
      <c r="C7" s="11"/>
      <c r="D7" s="11" t="s">
        <v>27</v>
      </c>
      <c r="E7" s="11" t="s">
        <v>28</v>
      </c>
      <c r="F7" s="10"/>
    </row>
    <row r="8" spans="3:6" x14ac:dyDescent="0.25">
      <c r="C8">
        <v>0</v>
      </c>
      <c r="D8">
        <v>0</v>
      </c>
      <c r="E8">
        <f>D8/0.05</f>
        <v>0</v>
      </c>
    </row>
    <row r="9" spans="3:6" x14ac:dyDescent="0.25">
      <c r="C9">
        <v>25</v>
      </c>
      <c r="D9">
        <v>0.83</v>
      </c>
      <c r="E9">
        <f t="shared" ref="E9:E11" si="0">D9/0.05</f>
        <v>16.599999999999998</v>
      </c>
    </row>
    <row r="10" spans="3:6" x14ac:dyDescent="0.25">
      <c r="C10">
        <v>50</v>
      </c>
      <c r="D10">
        <v>2.6</v>
      </c>
      <c r="E10">
        <f t="shared" si="0"/>
        <v>52</v>
      </c>
    </row>
    <row r="11" spans="3:6" x14ac:dyDescent="0.25">
      <c r="C11">
        <v>100</v>
      </c>
      <c r="D11">
        <v>3.8</v>
      </c>
      <c r="E11">
        <f t="shared" si="0"/>
        <v>75.999999999999986</v>
      </c>
    </row>
    <row r="30" spans="3:8" x14ac:dyDescent="0.25">
      <c r="E30" s="15" t="s">
        <v>33</v>
      </c>
      <c r="F30" s="15"/>
      <c r="G30" s="15"/>
    </row>
    <row r="31" spans="3:8" x14ac:dyDescent="0.25">
      <c r="E31" s="6"/>
      <c r="F31" s="6"/>
      <c r="G31" s="6"/>
    </row>
    <row r="32" spans="3:8" x14ac:dyDescent="0.25">
      <c r="C32" s="15" t="s">
        <v>30</v>
      </c>
      <c r="D32" s="15"/>
      <c r="E32" s="15" t="s">
        <v>31</v>
      </c>
      <c r="F32" s="15"/>
      <c r="G32" s="15" t="s">
        <v>32</v>
      </c>
      <c r="H32" s="15"/>
    </row>
    <row r="33" spans="3:8" x14ac:dyDescent="0.25">
      <c r="C33" t="s">
        <v>26</v>
      </c>
      <c r="D33" t="s">
        <v>25</v>
      </c>
      <c r="E33" t="s">
        <v>26</v>
      </c>
      <c r="F33" t="s">
        <v>25</v>
      </c>
      <c r="G33" t="s">
        <v>26</v>
      </c>
      <c r="H33" t="s">
        <v>25</v>
      </c>
    </row>
    <row r="34" spans="3:8" x14ac:dyDescent="0.25"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3:8" x14ac:dyDescent="0.25">
      <c r="C35">
        <v>5</v>
      </c>
      <c r="D35">
        <v>2.3462416742414516</v>
      </c>
      <c r="E35">
        <v>5</v>
      </c>
      <c r="F35">
        <v>4.9159748061026782</v>
      </c>
      <c r="G35">
        <v>5</v>
      </c>
      <c r="H35">
        <v>10.991678993401905</v>
      </c>
    </row>
    <row r="36" spans="3:8" x14ac:dyDescent="0.25">
      <c r="C36">
        <v>15</v>
      </c>
      <c r="D36">
        <v>2.5588746210658191</v>
      </c>
      <c r="E36">
        <v>10</v>
      </c>
      <c r="F36">
        <v>3.4011587073142557</v>
      </c>
      <c r="G36">
        <v>10</v>
      </c>
      <c r="H36">
        <v>19.680939163790331</v>
      </c>
    </row>
    <row r="37" spans="3:8" x14ac:dyDescent="0.25">
      <c r="C37">
        <v>30</v>
      </c>
      <c r="D37">
        <v>2.2017779351053068</v>
      </c>
      <c r="E37">
        <v>15</v>
      </c>
      <c r="F37">
        <v>3.743115521730628</v>
      </c>
      <c r="G37">
        <v>15</v>
      </c>
      <c r="H37">
        <v>25.463537484579341</v>
      </c>
    </row>
    <row r="38" spans="3:8" x14ac:dyDescent="0.25">
      <c r="C38">
        <v>60</v>
      </c>
      <c r="D38">
        <v>4.9991463755059478</v>
      </c>
      <c r="E38">
        <v>30</v>
      </c>
      <c r="F38">
        <v>6.1466940644527872</v>
      </c>
      <c r="G38">
        <v>30</v>
      </c>
      <c r="H38">
        <v>35.395036795048497</v>
      </c>
    </row>
    <row r="39" spans="3:8" x14ac:dyDescent="0.25">
      <c r="C39">
        <v>120</v>
      </c>
      <c r="D39">
        <v>6.6586540059383967</v>
      </c>
      <c r="E39">
        <v>60</v>
      </c>
      <c r="F39">
        <v>15.226984468738555</v>
      </c>
      <c r="G39">
        <v>60</v>
      </c>
      <c r="H39">
        <v>52.305798129154901</v>
      </c>
    </row>
    <row r="40" spans="3:8" x14ac:dyDescent="0.25">
      <c r="C40">
        <v>180</v>
      </c>
      <c r="D40">
        <v>9.9947790853693252</v>
      </c>
      <c r="E40">
        <v>120</v>
      </c>
      <c r="F40">
        <v>23.04757564020607</v>
      </c>
      <c r="G40">
        <v>120</v>
      </c>
      <c r="H40">
        <v>76.566615505136681</v>
      </c>
    </row>
    <row r="41" spans="3:8" x14ac:dyDescent="0.25">
      <c r="C41">
        <v>240</v>
      </c>
      <c r="D41">
        <v>13.281732866392346</v>
      </c>
      <c r="E41">
        <v>180</v>
      </c>
      <c r="F41">
        <v>34.470858536847601</v>
      </c>
      <c r="G41">
        <v>180</v>
      </c>
      <c r="H41">
        <v>87.147143655082203</v>
      </c>
    </row>
    <row r="42" spans="3:8" x14ac:dyDescent="0.25">
      <c r="C42">
        <v>300</v>
      </c>
      <c r="D42">
        <v>15.155464189636527</v>
      </c>
      <c r="E42">
        <v>240</v>
      </c>
      <c r="F42">
        <v>39.860052046563901</v>
      </c>
      <c r="G42">
        <v>240</v>
      </c>
      <c r="H42">
        <v>100</v>
      </c>
    </row>
    <row r="43" spans="3:8" x14ac:dyDescent="0.25">
      <c r="C43">
        <v>360</v>
      </c>
      <c r="D43">
        <v>17.612104540991442</v>
      </c>
      <c r="E43">
        <v>300</v>
      </c>
      <c r="F43">
        <v>46.669577786554783</v>
      </c>
      <c r="G43">
        <v>300</v>
      </c>
      <c r="H43">
        <v>100</v>
      </c>
    </row>
    <row r="44" spans="3:8" x14ac:dyDescent="0.25">
      <c r="C44">
        <v>1440</v>
      </c>
      <c r="D44">
        <v>53.729696022830453</v>
      </c>
      <c r="E44">
        <v>360</v>
      </c>
      <c r="F44">
        <v>57.622045643741806</v>
      </c>
      <c r="G44">
        <v>360</v>
      </c>
      <c r="H44">
        <v>100</v>
      </c>
    </row>
    <row r="45" spans="3:8" x14ac:dyDescent="0.25">
      <c r="E45">
        <v>1440</v>
      </c>
      <c r="F45">
        <v>86.572926372108981</v>
      </c>
      <c r="G45">
        <v>1440</v>
      </c>
      <c r="H45">
        <v>100</v>
      </c>
    </row>
    <row r="53" spans="3:8" x14ac:dyDescent="0.25">
      <c r="E53" s="15" t="s">
        <v>34</v>
      </c>
      <c r="F53" s="15"/>
      <c r="G53" s="15"/>
    </row>
    <row r="56" spans="3:8" x14ac:dyDescent="0.25">
      <c r="C56" s="15" t="s">
        <v>30</v>
      </c>
      <c r="D56" s="15"/>
      <c r="E56" s="15" t="s">
        <v>31</v>
      </c>
      <c r="F56" s="15"/>
      <c r="G56" s="15" t="s">
        <v>32</v>
      </c>
      <c r="H56" s="15"/>
    </row>
    <row r="57" spans="3:8" x14ac:dyDescent="0.25">
      <c r="G57" s="7"/>
      <c r="H57" s="7"/>
    </row>
    <row r="58" spans="3:8" x14ac:dyDescent="0.25">
      <c r="C58">
        <v>0</v>
      </c>
      <c r="D58">
        <v>0</v>
      </c>
      <c r="E58">
        <v>0</v>
      </c>
      <c r="F58">
        <v>0</v>
      </c>
      <c r="G58" s="7">
        <v>0</v>
      </c>
      <c r="H58" s="7">
        <v>0</v>
      </c>
    </row>
    <row r="59" spans="3:8" x14ac:dyDescent="0.25">
      <c r="C59">
        <v>15</v>
      </c>
      <c r="D59">
        <v>0</v>
      </c>
      <c r="E59">
        <v>5</v>
      </c>
      <c r="F59">
        <v>0.03</v>
      </c>
      <c r="G59" s="7">
        <v>5</v>
      </c>
      <c r="H59" s="7">
        <v>8.5000000000000006E-2</v>
      </c>
    </row>
    <row r="60" spans="3:8" x14ac:dyDescent="0.25">
      <c r="C60">
        <v>30</v>
      </c>
      <c r="D60">
        <v>0</v>
      </c>
      <c r="E60">
        <v>10</v>
      </c>
      <c r="F60">
        <v>0.06</v>
      </c>
      <c r="G60" s="7">
        <v>10</v>
      </c>
      <c r="H60" s="7">
        <v>0.17</v>
      </c>
    </row>
    <row r="61" spans="3:8" x14ac:dyDescent="0.25">
      <c r="C61">
        <v>60</v>
      </c>
      <c r="D61">
        <v>0.09</v>
      </c>
      <c r="E61">
        <v>15</v>
      </c>
      <c r="F61">
        <v>0.1</v>
      </c>
      <c r="G61" s="7">
        <v>15</v>
      </c>
      <c r="H61" s="7">
        <v>0.3</v>
      </c>
    </row>
    <row r="62" spans="3:8" x14ac:dyDescent="0.25">
      <c r="C62">
        <v>120</v>
      </c>
      <c r="D62">
        <v>0.32</v>
      </c>
      <c r="E62">
        <v>30</v>
      </c>
      <c r="F62">
        <v>0.2</v>
      </c>
      <c r="G62" s="8">
        <v>30</v>
      </c>
      <c r="H62" s="8">
        <v>0.53</v>
      </c>
    </row>
    <row r="63" spans="3:8" x14ac:dyDescent="0.25">
      <c r="C63">
        <v>180</v>
      </c>
      <c r="D63">
        <v>0.44</v>
      </c>
      <c r="E63">
        <v>60</v>
      </c>
      <c r="F63">
        <v>0.6</v>
      </c>
      <c r="G63" s="8">
        <v>60</v>
      </c>
      <c r="H63" s="8">
        <v>0.72</v>
      </c>
    </row>
    <row r="64" spans="3:8" x14ac:dyDescent="0.25">
      <c r="C64">
        <v>240</v>
      </c>
      <c r="D64">
        <v>0.52</v>
      </c>
      <c r="E64">
        <v>120</v>
      </c>
      <c r="F64">
        <v>0.94</v>
      </c>
      <c r="G64" s="8">
        <v>120</v>
      </c>
      <c r="H64" s="8">
        <v>1.5</v>
      </c>
    </row>
    <row r="65" spans="3:9" x14ac:dyDescent="0.25">
      <c r="C65">
        <v>300</v>
      </c>
      <c r="D65">
        <v>0.6</v>
      </c>
      <c r="E65">
        <v>180</v>
      </c>
      <c r="F65">
        <v>1.32</v>
      </c>
      <c r="G65" s="8">
        <v>180</v>
      </c>
      <c r="H65" s="8">
        <v>2</v>
      </c>
    </row>
    <row r="66" spans="3:9" x14ac:dyDescent="0.25">
      <c r="E66">
        <v>240</v>
      </c>
      <c r="F66">
        <v>1.74</v>
      </c>
      <c r="G66" s="8">
        <v>240</v>
      </c>
      <c r="H66" s="8">
        <v>3.8</v>
      </c>
    </row>
    <row r="67" spans="3:9" x14ac:dyDescent="0.25">
      <c r="E67">
        <v>300</v>
      </c>
      <c r="F67">
        <v>2</v>
      </c>
      <c r="G67" s="8">
        <v>300</v>
      </c>
      <c r="H67" s="8">
        <v>3.2</v>
      </c>
    </row>
    <row r="75" spans="3:9" ht="30" x14ac:dyDescent="0.25">
      <c r="D75" s="10" t="s">
        <v>35</v>
      </c>
      <c r="E75" s="10" t="s">
        <v>36</v>
      </c>
      <c r="F75" t="s">
        <v>37</v>
      </c>
      <c r="G75" t="s">
        <v>38</v>
      </c>
      <c r="H75" t="s">
        <v>39</v>
      </c>
      <c r="I75" t="s">
        <v>37</v>
      </c>
    </row>
    <row r="76" spans="3:9" x14ac:dyDescent="0.25">
      <c r="C76">
        <v>60</v>
      </c>
      <c r="D76">
        <v>0.18690000000000001</v>
      </c>
      <c r="E76">
        <f>D76/0.05</f>
        <v>3.738</v>
      </c>
      <c r="F76">
        <f>LN(E76)</f>
        <v>1.318550709033371</v>
      </c>
      <c r="G76">
        <f>C76+273</f>
        <v>333</v>
      </c>
      <c r="H76">
        <f>1/G76</f>
        <v>3.003003003003003E-3</v>
      </c>
      <c r="I76">
        <v>1.3185507090333699</v>
      </c>
    </row>
    <row r="77" spans="3:9" x14ac:dyDescent="0.25">
      <c r="C77">
        <v>80</v>
      </c>
      <c r="D77">
        <v>0.81940000000000002</v>
      </c>
      <c r="E77">
        <f>D77/0.05</f>
        <v>16.387999999999998</v>
      </c>
      <c r="F77">
        <f>LN(E77)</f>
        <v>2.7965493596846245</v>
      </c>
      <c r="G77">
        <f>C77+273</f>
        <v>353</v>
      </c>
      <c r="H77">
        <f t="shared" ref="H77:H78" si="1">1/G77</f>
        <v>2.8328611898016999E-3</v>
      </c>
      <c r="I77">
        <v>2.7965493596846245</v>
      </c>
    </row>
    <row r="78" spans="3:9" x14ac:dyDescent="0.25">
      <c r="C78">
        <v>100</v>
      </c>
      <c r="D78">
        <v>2.6190000000000002</v>
      </c>
      <c r="E78">
        <f>D78/0.05</f>
        <v>52.38</v>
      </c>
      <c r="F78">
        <f>LN(E78)</f>
        <v>3.958524839079566</v>
      </c>
      <c r="G78">
        <f>C78+273</f>
        <v>373</v>
      </c>
      <c r="H78">
        <f t="shared" si="1"/>
        <v>2.6809651474530832E-3</v>
      </c>
      <c r="I78">
        <v>3.958524839079566</v>
      </c>
    </row>
    <row r="102" spans="5:7" x14ac:dyDescent="0.25">
      <c r="E102" t="s">
        <v>40</v>
      </c>
      <c r="F102" t="s">
        <v>41</v>
      </c>
      <c r="G102" t="s">
        <v>42</v>
      </c>
    </row>
    <row r="103" spans="5:7" x14ac:dyDescent="0.25">
      <c r="E103">
        <v>1</v>
      </c>
      <c r="F103">
        <v>4</v>
      </c>
      <c r="G103">
        <v>9</v>
      </c>
    </row>
    <row r="104" spans="5:7" x14ac:dyDescent="0.25">
      <c r="E104">
        <v>2</v>
      </c>
      <c r="F104">
        <v>2</v>
      </c>
      <c r="G104">
        <v>9</v>
      </c>
    </row>
    <row r="105" spans="5:7" x14ac:dyDescent="0.25">
      <c r="E105">
        <v>3</v>
      </c>
      <c r="F105">
        <v>3</v>
      </c>
      <c r="G105">
        <v>10</v>
      </c>
    </row>
  </sheetData>
  <mergeCells count="9">
    <mergeCell ref="E53:G53"/>
    <mergeCell ref="C56:D56"/>
    <mergeCell ref="E56:F56"/>
    <mergeCell ref="G56:H56"/>
    <mergeCell ref="C5:E5"/>
    <mergeCell ref="C32:D32"/>
    <mergeCell ref="E32:F32"/>
    <mergeCell ref="G32:H32"/>
    <mergeCell ref="E30:G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Alcohol converstion</vt:lpstr>
      <vt:lpstr>Acidity vs S</vt:lpstr>
      <vt:lpstr>Catalytic performance</vt:lpstr>
      <vt:lpstr>Acid Alcohol ratio</vt:lpstr>
      <vt:lpstr>Reaction Optimisation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Cherukkattu Manayil, Jinesh</dc:creator>
  <cp:lastModifiedBy>Cherukkattu Manayil, Jinesh</cp:lastModifiedBy>
  <dcterms:created xsi:type="dcterms:W3CDTF">2015-06-22T14:12:20Z</dcterms:created>
  <dcterms:modified xsi:type="dcterms:W3CDTF">2015-06-22T16:51:38Z</dcterms:modified>
</cp:coreProperties>
</file>