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lice's work\papers\published 2011-2019\Gulamhussein et al 2019 Eur Pol J (SMALP stability)\data\gels for data DOI\"/>
    </mc:Choice>
  </mc:AlternateContent>
  <bookViews>
    <workbookView xWindow="0" yWindow="0" windowWidth="19200" windowHeight="10995" firstSheet="2" activeTab="2"/>
  </bookViews>
  <sheets>
    <sheet name="% solubilisation" sheetId="1" r:id="rId1"/>
    <sheet name="yield" sheetId="4" r:id="rId2"/>
    <sheet name="purity" sheetId="7" r:id="rId3"/>
    <sheet name="DLS" sheetId="11" r:id="rId4"/>
    <sheet name="BmrA thermostability" sheetId="8" r:id="rId5"/>
    <sheet name="LeuT thermostability" sheetId="9" r:id="rId6"/>
    <sheet name="ZipA thermostability" sheetId="10" r:id="rId7"/>
    <sheet name="Mg sens - BmrA" sheetId="12" r:id="rId8"/>
    <sheet name="Mg sens - ZipA" sheetId="15" r:id="rId9"/>
    <sheet name="Mg sens - LeuT" sheetId="16" r:id="rId10"/>
    <sheet name=" Other cations - ZipA" sheetId="13" r:id="rId11"/>
    <sheet name="other cations - BmrA" sheetId="17" r:id="rId12"/>
    <sheet name="lipid only divalent cation" sheetId="14" r:id="rId13"/>
  </sheets>
  <externalReferences>
    <externalReference r:id="rId1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7" l="1"/>
  <c r="G25" i="17"/>
  <c r="F25" i="17"/>
  <c r="H24" i="17"/>
  <c r="G24" i="17"/>
  <c r="F24" i="17"/>
  <c r="H23" i="17"/>
  <c r="G23" i="17"/>
  <c r="F23" i="17"/>
  <c r="H22" i="17"/>
  <c r="G22" i="17"/>
  <c r="F22" i="17"/>
  <c r="H21" i="17"/>
  <c r="G21" i="17"/>
  <c r="F21" i="17"/>
  <c r="H20" i="17"/>
  <c r="G20" i="17"/>
  <c r="F20" i="17"/>
  <c r="H19" i="17"/>
  <c r="G19" i="17"/>
  <c r="F19" i="17"/>
  <c r="H11" i="17"/>
  <c r="G11" i="17"/>
  <c r="F11" i="17"/>
  <c r="H10" i="17"/>
  <c r="G10" i="17"/>
  <c r="F10" i="17"/>
  <c r="H9" i="17"/>
  <c r="G9" i="17"/>
  <c r="F9" i="17"/>
  <c r="H8" i="17"/>
  <c r="G8" i="17"/>
  <c r="F8" i="17"/>
  <c r="H7" i="17"/>
  <c r="G7" i="17"/>
  <c r="F7" i="17"/>
  <c r="H6" i="17"/>
  <c r="G6" i="17"/>
  <c r="F6" i="17"/>
  <c r="H5" i="17"/>
  <c r="G5" i="17"/>
  <c r="F5" i="17"/>
  <c r="AF26" i="13"/>
  <c r="AE26" i="13"/>
  <c r="AD26" i="13"/>
  <c r="AF25" i="13"/>
  <c r="AE25" i="13"/>
  <c r="AD25" i="13"/>
  <c r="AF24" i="13"/>
  <c r="AE24" i="13"/>
  <c r="AD24" i="13"/>
  <c r="AF23" i="13"/>
  <c r="AE23" i="13"/>
  <c r="AD23" i="13"/>
  <c r="AF22" i="13"/>
  <c r="AE22" i="13"/>
  <c r="AD22" i="13"/>
  <c r="AF21" i="13"/>
  <c r="AE21" i="13"/>
  <c r="AD21" i="13"/>
  <c r="AF20" i="13"/>
  <c r="AE20" i="13"/>
  <c r="AD20" i="13"/>
  <c r="AF12" i="13"/>
  <c r="AE12" i="13"/>
  <c r="AD12" i="13"/>
  <c r="AF11" i="13"/>
  <c r="AE11" i="13"/>
  <c r="AD11" i="13"/>
  <c r="AF10" i="13"/>
  <c r="AE10" i="13"/>
  <c r="AD10" i="13"/>
  <c r="AF9" i="13"/>
  <c r="AE9" i="13"/>
  <c r="AD9" i="13"/>
  <c r="AF8" i="13"/>
  <c r="AE8" i="13"/>
  <c r="AD8" i="13"/>
  <c r="AF7" i="13"/>
  <c r="AE7" i="13"/>
  <c r="AD7" i="13"/>
  <c r="AF6" i="13"/>
  <c r="AE6" i="13"/>
  <c r="AD6" i="13"/>
  <c r="U26" i="13"/>
  <c r="T26" i="13"/>
  <c r="S26" i="13"/>
  <c r="U25" i="13"/>
  <c r="T25" i="13"/>
  <c r="S25" i="13"/>
  <c r="U24" i="13"/>
  <c r="T24" i="13"/>
  <c r="S24" i="13"/>
  <c r="U23" i="13"/>
  <c r="T23" i="13"/>
  <c r="S23" i="13"/>
  <c r="U22" i="13"/>
  <c r="T22" i="13"/>
  <c r="S22" i="13"/>
  <c r="U21" i="13"/>
  <c r="T21" i="13"/>
  <c r="S21" i="13"/>
  <c r="U20" i="13"/>
  <c r="T20" i="13"/>
  <c r="S20" i="13"/>
  <c r="U12" i="13"/>
  <c r="T12" i="13"/>
  <c r="S12" i="13"/>
  <c r="U11" i="13"/>
  <c r="T11" i="13"/>
  <c r="S11" i="13"/>
  <c r="U10" i="13"/>
  <c r="T10" i="13"/>
  <c r="S10" i="13"/>
  <c r="U9" i="13"/>
  <c r="T9" i="13"/>
  <c r="S9" i="13"/>
  <c r="U8" i="13"/>
  <c r="T8" i="13"/>
  <c r="S8" i="13"/>
  <c r="U7" i="13"/>
  <c r="T7" i="13"/>
  <c r="S7" i="13"/>
  <c r="U6" i="13"/>
  <c r="T6" i="13"/>
  <c r="S6" i="13"/>
  <c r="H41" i="16"/>
  <c r="G41" i="16"/>
  <c r="F41" i="16"/>
  <c r="H40" i="16"/>
  <c r="G40" i="16"/>
  <c r="F40" i="16"/>
  <c r="H39" i="16"/>
  <c r="G39" i="16"/>
  <c r="F39" i="16"/>
  <c r="H38" i="16"/>
  <c r="G38" i="16"/>
  <c r="F38" i="16"/>
  <c r="H37" i="16"/>
  <c r="G37" i="16"/>
  <c r="F37" i="16"/>
  <c r="H36" i="16"/>
  <c r="G36" i="16"/>
  <c r="F36" i="16"/>
  <c r="H35" i="16"/>
  <c r="G35" i="16"/>
  <c r="F35" i="16"/>
  <c r="H26" i="16"/>
  <c r="G26" i="16"/>
  <c r="F26" i="16"/>
  <c r="H25" i="16"/>
  <c r="G25" i="16"/>
  <c r="F25" i="16"/>
  <c r="H24" i="16"/>
  <c r="G24" i="16"/>
  <c r="F24" i="16"/>
  <c r="H23" i="16"/>
  <c r="G23" i="16"/>
  <c r="F23" i="16"/>
  <c r="H22" i="16"/>
  <c r="G22" i="16"/>
  <c r="F22" i="16"/>
  <c r="H21" i="16"/>
  <c r="G21" i="16"/>
  <c r="F21" i="16"/>
  <c r="H20" i="16"/>
  <c r="G20" i="16"/>
  <c r="F20" i="16"/>
  <c r="H11" i="16"/>
  <c r="G11" i="16"/>
  <c r="F11" i="16"/>
  <c r="H10" i="16"/>
  <c r="G10" i="16"/>
  <c r="F10" i="16"/>
  <c r="H9" i="16"/>
  <c r="G9" i="16"/>
  <c r="F9" i="16"/>
  <c r="H8" i="16"/>
  <c r="G8" i="16"/>
  <c r="F8" i="16"/>
  <c r="H7" i="16"/>
  <c r="G7" i="16"/>
  <c r="F7" i="16"/>
  <c r="H6" i="16"/>
  <c r="G6" i="16"/>
  <c r="F6" i="16"/>
  <c r="H5" i="16"/>
  <c r="G5" i="16"/>
  <c r="F5" i="16"/>
  <c r="J39" i="15"/>
  <c r="I39" i="15"/>
  <c r="H39" i="15"/>
  <c r="J38" i="15"/>
  <c r="I38" i="15"/>
  <c r="H38" i="15"/>
  <c r="J37" i="15"/>
  <c r="I37" i="15"/>
  <c r="H37" i="15"/>
  <c r="J36" i="15"/>
  <c r="I36" i="15"/>
  <c r="H36" i="15"/>
  <c r="J35" i="15"/>
  <c r="I35" i="15"/>
  <c r="H35" i="15"/>
  <c r="J34" i="15"/>
  <c r="I34" i="15"/>
  <c r="H34" i="15"/>
  <c r="J33" i="15"/>
  <c r="I33" i="15"/>
  <c r="H33" i="15"/>
  <c r="J25" i="15"/>
  <c r="I25" i="15"/>
  <c r="H25" i="15"/>
  <c r="J24" i="15"/>
  <c r="I24" i="15"/>
  <c r="H24" i="15"/>
  <c r="J23" i="15"/>
  <c r="I23" i="15"/>
  <c r="H23" i="15"/>
  <c r="J22" i="15"/>
  <c r="I22" i="15"/>
  <c r="H22" i="15"/>
  <c r="J21" i="15"/>
  <c r="I21" i="15"/>
  <c r="H21" i="15"/>
  <c r="J20" i="15"/>
  <c r="I20" i="15"/>
  <c r="H20" i="15"/>
  <c r="J19" i="15"/>
  <c r="I19" i="15"/>
  <c r="H19" i="15"/>
  <c r="J11" i="15"/>
  <c r="I11" i="15"/>
  <c r="H11" i="15"/>
  <c r="J10" i="15"/>
  <c r="I10" i="15"/>
  <c r="H10" i="15"/>
  <c r="J9" i="15"/>
  <c r="I9" i="15"/>
  <c r="H9" i="15"/>
  <c r="J8" i="15"/>
  <c r="I8" i="15"/>
  <c r="H8" i="15"/>
  <c r="J7" i="15"/>
  <c r="I7" i="15"/>
  <c r="H7" i="15"/>
  <c r="J6" i="15"/>
  <c r="I6" i="15"/>
  <c r="H6" i="15"/>
  <c r="J5" i="15"/>
  <c r="I5" i="15"/>
  <c r="H5" i="15"/>
  <c r="J54" i="13" l="1"/>
  <c r="I54" i="13"/>
  <c r="H54" i="13"/>
  <c r="J53" i="13"/>
  <c r="I53" i="13"/>
  <c r="H53" i="13"/>
  <c r="J52" i="13"/>
  <c r="I52" i="13"/>
  <c r="H52" i="13"/>
  <c r="J51" i="13"/>
  <c r="I51" i="13"/>
  <c r="H51" i="13"/>
  <c r="J50" i="13"/>
  <c r="I50" i="13"/>
  <c r="H50" i="13"/>
  <c r="J49" i="13"/>
  <c r="I49" i="13"/>
  <c r="H49" i="13"/>
  <c r="J48" i="13"/>
  <c r="I48" i="13"/>
  <c r="H48" i="13"/>
  <c r="J40" i="13"/>
  <c r="I40" i="13"/>
  <c r="H40" i="13"/>
  <c r="J39" i="13"/>
  <c r="I39" i="13"/>
  <c r="H39" i="13"/>
  <c r="J38" i="13"/>
  <c r="I38" i="13"/>
  <c r="H38" i="13"/>
  <c r="J37" i="13"/>
  <c r="I37" i="13"/>
  <c r="H37" i="13"/>
  <c r="J36" i="13"/>
  <c r="I36" i="13"/>
  <c r="H36" i="13"/>
  <c r="J35" i="13"/>
  <c r="I35" i="13"/>
  <c r="H35" i="13"/>
  <c r="J34" i="13"/>
  <c r="I34" i="13"/>
  <c r="H34" i="13"/>
  <c r="J26" i="13"/>
  <c r="I26" i="13"/>
  <c r="H26" i="13"/>
  <c r="J25" i="13"/>
  <c r="I25" i="13"/>
  <c r="H25" i="13"/>
  <c r="J24" i="13"/>
  <c r="I24" i="13"/>
  <c r="H24" i="13"/>
  <c r="J23" i="13"/>
  <c r="I23" i="13"/>
  <c r="H23" i="13"/>
  <c r="J22" i="13"/>
  <c r="I22" i="13"/>
  <c r="H22" i="13"/>
  <c r="J21" i="13"/>
  <c r="I21" i="13"/>
  <c r="H21" i="13"/>
  <c r="J20" i="13"/>
  <c r="I20" i="13"/>
  <c r="H20" i="13"/>
  <c r="J12" i="13"/>
  <c r="I12" i="13"/>
  <c r="H12" i="13"/>
  <c r="J11" i="13"/>
  <c r="I11" i="13"/>
  <c r="H11" i="13"/>
  <c r="J10" i="13"/>
  <c r="I10" i="13"/>
  <c r="H10" i="13"/>
  <c r="J9" i="13"/>
  <c r="I9" i="13"/>
  <c r="H9" i="13"/>
  <c r="J8" i="13"/>
  <c r="I8" i="13"/>
  <c r="H8" i="13"/>
  <c r="J7" i="13"/>
  <c r="I7" i="13"/>
  <c r="H7" i="13"/>
  <c r="J6" i="13"/>
  <c r="I6" i="13"/>
  <c r="H6" i="13"/>
  <c r="I53" i="12" l="1"/>
  <c r="H53" i="12"/>
  <c r="G53" i="12"/>
  <c r="I52" i="12"/>
  <c r="H52" i="12"/>
  <c r="G52" i="12"/>
  <c r="I51" i="12"/>
  <c r="H51" i="12"/>
  <c r="G51" i="12"/>
  <c r="I50" i="12"/>
  <c r="H50" i="12"/>
  <c r="G50" i="12"/>
  <c r="I49" i="12"/>
  <c r="H49" i="12"/>
  <c r="G49" i="12"/>
  <c r="I48" i="12"/>
  <c r="H48" i="12"/>
  <c r="G48" i="12"/>
  <c r="I47" i="12"/>
  <c r="H47" i="12"/>
  <c r="G47" i="12"/>
  <c r="I39" i="12"/>
  <c r="H39" i="12"/>
  <c r="G39" i="12"/>
  <c r="I38" i="12"/>
  <c r="H38" i="12"/>
  <c r="G38" i="12"/>
  <c r="I37" i="12"/>
  <c r="H37" i="12"/>
  <c r="G37" i="12"/>
  <c r="I36" i="12"/>
  <c r="H36" i="12"/>
  <c r="G36" i="12"/>
  <c r="I35" i="12"/>
  <c r="H35" i="12"/>
  <c r="G35" i="12"/>
  <c r="I34" i="12"/>
  <c r="H34" i="12"/>
  <c r="G34" i="12"/>
  <c r="I33" i="12"/>
  <c r="H33" i="12"/>
  <c r="G33" i="12"/>
  <c r="I25" i="12"/>
  <c r="H25" i="12"/>
  <c r="G25" i="12"/>
  <c r="I24" i="12"/>
  <c r="H24" i="12"/>
  <c r="G24" i="12"/>
  <c r="I23" i="12"/>
  <c r="H23" i="12"/>
  <c r="G23" i="12"/>
  <c r="I22" i="12"/>
  <c r="H22" i="12"/>
  <c r="G22" i="12"/>
  <c r="I21" i="12"/>
  <c r="H21" i="12"/>
  <c r="G21" i="12"/>
  <c r="I20" i="12"/>
  <c r="H20" i="12"/>
  <c r="G20" i="12"/>
  <c r="I19" i="12"/>
  <c r="H19" i="12"/>
  <c r="G19" i="12"/>
  <c r="I11" i="12"/>
  <c r="H11" i="12"/>
  <c r="G11" i="12"/>
  <c r="I10" i="12"/>
  <c r="H10" i="12"/>
  <c r="G10" i="12"/>
  <c r="I9" i="12"/>
  <c r="H9" i="12"/>
  <c r="G9" i="12"/>
  <c r="I8" i="12"/>
  <c r="H8" i="12"/>
  <c r="G8" i="12"/>
  <c r="I7" i="12"/>
  <c r="H7" i="12"/>
  <c r="G7" i="12"/>
  <c r="I6" i="12"/>
  <c r="H6" i="12"/>
  <c r="G6" i="12"/>
  <c r="I5" i="12"/>
  <c r="H5" i="12"/>
  <c r="G5" i="12"/>
  <c r="K61" i="10" l="1"/>
  <c r="J61" i="10"/>
  <c r="L61" i="10" s="1"/>
  <c r="I61" i="10"/>
  <c r="K60" i="10"/>
  <c r="J60" i="10"/>
  <c r="L60" i="10" s="1"/>
  <c r="I60" i="10"/>
  <c r="K59" i="10"/>
  <c r="J59" i="10"/>
  <c r="L59" i="10" s="1"/>
  <c r="I59" i="10"/>
  <c r="K58" i="10"/>
  <c r="J58" i="10"/>
  <c r="L58" i="10" s="1"/>
  <c r="I58" i="10"/>
  <c r="K57" i="10"/>
  <c r="J57" i="10"/>
  <c r="L57" i="10" s="1"/>
  <c r="I57" i="10"/>
  <c r="K56" i="10"/>
  <c r="J56" i="10"/>
  <c r="L56" i="10" s="1"/>
  <c r="I56" i="10"/>
  <c r="K55" i="10"/>
  <c r="J55" i="10"/>
  <c r="L55" i="10" s="1"/>
  <c r="I55" i="10"/>
  <c r="K54" i="10"/>
  <c r="J54" i="10"/>
  <c r="L54" i="10" s="1"/>
  <c r="I54" i="10"/>
  <c r="K53" i="10"/>
  <c r="J53" i="10"/>
  <c r="L53" i="10" s="1"/>
  <c r="I53" i="10"/>
  <c r="K45" i="10"/>
  <c r="J45" i="10"/>
  <c r="L45" i="10" s="1"/>
  <c r="I45" i="10"/>
  <c r="K44" i="10"/>
  <c r="J44" i="10"/>
  <c r="L44" i="10" s="1"/>
  <c r="I44" i="10"/>
  <c r="K43" i="10"/>
  <c r="J43" i="10"/>
  <c r="L43" i="10" s="1"/>
  <c r="I43" i="10"/>
  <c r="K42" i="10"/>
  <c r="J42" i="10"/>
  <c r="L42" i="10" s="1"/>
  <c r="I42" i="10"/>
  <c r="K41" i="10"/>
  <c r="J41" i="10"/>
  <c r="L41" i="10" s="1"/>
  <c r="I41" i="10"/>
  <c r="K40" i="10"/>
  <c r="J40" i="10"/>
  <c r="L40" i="10" s="1"/>
  <c r="I40" i="10"/>
  <c r="K39" i="10"/>
  <c r="J39" i="10"/>
  <c r="L39" i="10" s="1"/>
  <c r="I39" i="10"/>
  <c r="K38" i="10"/>
  <c r="J38" i="10"/>
  <c r="L38" i="10" s="1"/>
  <c r="I38" i="10"/>
  <c r="K37" i="10"/>
  <c r="J37" i="10"/>
  <c r="L37" i="10" s="1"/>
  <c r="I37" i="10"/>
  <c r="K29" i="10"/>
  <c r="J29" i="10"/>
  <c r="L29" i="10" s="1"/>
  <c r="I29" i="10"/>
  <c r="K28" i="10"/>
  <c r="J28" i="10"/>
  <c r="L28" i="10" s="1"/>
  <c r="I28" i="10"/>
  <c r="K27" i="10"/>
  <c r="J27" i="10"/>
  <c r="L27" i="10" s="1"/>
  <c r="I27" i="10"/>
  <c r="K26" i="10"/>
  <c r="J26" i="10"/>
  <c r="L26" i="10" s="1"/>
  <c r="I26" i="10"/>
  <c r="K25" i="10"/>
  <c r="J25" i="10"/>
  <c r="L25" i="10" s="1"/>
  <c r="I25" i="10"/>
  <c r="K24" i="10"/>
  <c r="J24" i="10"/>
  <c r="L24" i="10" s="1"/>
  <c r="I24" i="10"/>
  <c r="K23" i="10"/>
  <c r="J23" i="10"/>
  <c r="L23" i="10" s="1"/>
  <c r="I23" i="10"/>
  <c r="K22" i="10"/>
  <c r="J22" i="10"/>
  <c r="L22" i="10" s="1"/>
  <c r="I22" i="10"/>
  <c r="K21" i="10"/>
  <c r="J21" i="10"/>
  <c r="L21" i="10" s="1"/>
  <c r="I21" i="10"/>
  <c r="K13" i="10"/>
  <c r="J13" i="10"/>
  <c r="L13" i="10" s="1"/>
  <c r="I13" i="10"/>
  <c r="K12" i="10"/>
  <c r="J12" i="10"/>
  <c r="L12" i="10" s="1"/>
  <c r="I12" i="10"/>
  <c r="K11" i="10"/>
  <c r="J11" i="10"/>
  <c r="L11" i="10" s="1"/>
  <c r="I11" i="10"/>
  <c r="K10" i="10"/>
  <c r="J10" i="10"/>
  <c r="L10" i="10" s="1"/>
  <c r="I10" i="10"/>
  <c r="K9" i="10"/>
  <c r="J9" i="10"/>
  <c r="L9" i="10" s="1"/>
  <c r="I9" i="10"/>
  <c r="K8" i="10"/>
  <c r="J8" i="10"/>
  <c r="L8" i="10" s="1"/>
  <c r="I8" i="10"/>
  <c r="K7" i="10"/>
  <c r="J7" i="10"/>
  <c r="L7" i="10" s="1"/>
  <c r="I7" i="10"/>
  <c r="K6" i="10"/>
  <c r="J6" i="10"/>
  <c r="L6" i="10" s="1"/>
  <c r="I6" i="10"/>
  <c r="K5" i="10"/>
  <c r="J5" i="10"/>
  <c r="L5" i="10" s="1"/>
  <c r="I5" i="10"/>
  <c r="J66" i="9"/>
  <c r="I66" i="9"/>
  <c r="K66" i="9" s="1"/>
  <c r="H66" i="9"/>
  <c r="J64" i="9"/>
  <c r="I64" i="9"/>
  <c r="K64" i="9" s="1"/>
  <c r="H64" i="9"/>
  <c r="J63" i="9"/>
  <c r="I63" i="9"/>
  <c r="K63" i="9" s="1"/>
  <c r="H63" i="9"/>
  <c r="J62" i="9"/>
  <c r="I62" i="9"/>
  <c r="K62" i="9" s="1"/>
  <c r="H62" i="9"/>
  <c r="J61" i="9"/>
  <c r="I61" i="9"/>
  <c r="K61" i="9" s="1"/>
  <c r="H61" i="9"/>
  <c r="J60" i="9"/>
  <c r="I60" i="9"/>
  <c r="K60" i="9" s="1"/>
  <c r="H60" i="9"/>
  <c r="J59" i="9"/>
  <c r="I59" i="9"/>
  <c r="K59" i="9" s="1"/>
  <c r="H59" i="9"/>
  <c r="J58" i="9"/>
  <c r="I58" i="9"/>
  <c r="K58" i="9" s="1"/>
  <c r="H58" i="9"/>
  <c r="J57" i="9"/>
  <c r="I57" i="9"/>
  <c r="K57" i="9" s="1"/>
  <c r="H57" i="9"/>
  <c r="J56" i="9"/>
  <c r="I56" i="9"/>
  <c r="K56" i="9" s="1"/>
  <c r="H56" i="9"/>
  <c r="J49" i="9"/>
  <c r="I49" i="9"/>
  <c r="K49" i="9" s="1"/>
  <c r="H49" i="9"/>
  <c r="J47" i="9"/>
  <c r="I47" i="9"/>
  <c r="K47" i="9" s="1"/>
  <c r="H47" i="9"/>
  <c r="J46" i="9"/>
  <c r="I46" i="9"/>
  <c r="K46" i="9" s="1"/>
  <c r="H46" i="9"/>
  <c r="J45" i="9"/>
  <c r="I45" i="9"/>
  <c r="K45" i="9" s="1"/>
  <c r="H45" i="9"/>
  <c r="J44" i="9"/>
  <c r="I44" i="9"/>
  <c r="K44" i="9" s="1"/>
  <c r="H44" i="9"/>
  <c r="J43" i="9"/>
  <c r="I43" i="9"/>
  <c r="K43" i="9" s="1"/>
  <c r="H43" i="9"/>
  <c r="J42" i="9"/>
  <c r="I42" i="9"/>
  <c r="K42" i="9" s="1"/>
  <c r="H42" i="9"/>
  <c r="J41" i="9"/>
  <c r="I41" i="9"/>
  <c r="K41" i="9" s="1"/>
  <c r="H41" i="9"/>
  <c r="J40" i="9"/>
  <c r="I40" i="9"/>
  <c r="K40" i="9" s="1"/>
  <c r="H40" i="9"/>
  <c r="J39" i="9"/>
  <c r="I39" i="9"/>
  <c r="K39" i="9" s="1"/>
  <c r="H39" i="9"/>
  <c r="J32" i="9"/>
  <c r="I32" i="9"/>
  <c r="K32" i="9" s="1"/>
  <c r="H32" i="9"/>
  <c r="J30" i="9"/>
  <c r="I30" i="9"/>
  <c r="K30" i="9" s="1"/>
  <c r="H30" i="9"/>
  <c r="J29" i="9"/>
  <c r="I29" i="9"/>
  <c r="K29" i="9" s="1"/>
  <c r="H29" i="9"/>
  <c r="J28" i="9"/>
  <c r="I28" i="9"/>
  <c r="K28" i="9" s="1"/>
  <c r="H28" i="9"/>
  <c r="J27" i="9"/>
  <c r="I27" i="9"/>
  <c r="K27" i="9" s="1"/>
  <c r="H27" i="9"/>
  <c r="J26" i="9"/>
  <c r="I26" i="9"/>
  <c r="K26" i="9" s="1"/>
  <c r="H26" i="9"/>
  <c r="J25" i="9"/>
  <c r="I25" i="9"/>
  <c r="K25" i="9" s="1"/>
  <c r="H25" i="9"/>
  <c r="J24" i="9"/>
  <c r="I24" i="9"/>
  <c r="K24" i="9" s="1"/>
  <c r="H24" i="9"/>
  <c r="J23" i="9"/>
  <c r="I23" i="9"/>
  <c r="K23" i="9" s="1"/>
  <c r="H23" i="9"/>
  <c r="J22" i="9"/>
  <c r="I22" i="9"/>
  <c r="K22" i="9" s="1"/>
  <c r="H22" i="9"/>
  <c r="J15" i="9"/>
  <c r="I15" i="9"/>
  <c r="K15" i="9" s="1"/>
  <c r="H15" i="9"/>
  <c r="J13" i="9"/>
  <c r="I13" i="9"/>
  <c r="K13" i="9" s="1"/>
  <c r="H13" i="9"/>
  <c r="J12" i="9"/>
  <c r="I12" i="9"/>
  <c r="K12" i="9" s="1"/>
  <c r="H12" i="9"/>
  <c r="J11" i="9"/>
  <c r="I11" i="9"/>
  <c r="K11" i="9" s="1"/>
  <c r="H11" i="9"/>
  <c r="J10" i="9"/>
  <c r="I10" i="9"/>
  <c r="K10" i="9" s="1"/>
  <c r="H10" i="9"/>
  <c r="J9" i="9"/>
  <c r="I9" i="9"/>
  <c r="K9" i="9" s="1"/>
  <c r="H9" i="9"/>
  <c r="J8" i="9"/>
  <c r="I8" i="9"/>
  <c r="K8" i="9" s="1"/>
  <c r="H8" i="9"/>
  <c r="J7" i="9"/>
  <c r="I7" i="9"/>
  <c r="K7" i="9" s="1"/>
  <c r="H7" i="9"/>
  <c r="J6" i="9"/>
  <c r="I6" i="9"/>
  <c r="K6" i="9" s="1"/>
  <c r="H6" i="9"/>
  <c r="J5" i="9"/>
  <c r="I5" i="9"/>
  <c r="K5" i="9" s="1"/>
  <c r="H5" i="9"/>
  <c r="J66" i="8"/>
  <c r="I66" i="8"/>
  <c r="K66" i="8" s="1"/>
  <c r="H66" i="8"/>
  <c r="J64" i="8"/>
  <c r="I64" i="8"/>
  <c r="K64" i="8" s="1"/>
  <c r="H64" i="8"/>
  <c r="J63" i="8"/>
  <c r="I63" i="8"/>
  <c r="K63" i="8" s="1"/>
  <c r="H63" i="8"/>
  <c r="J62" i="8"/>
  <c r="I62" i="8"/>
  <c r="K62" i="8" s="1"/>
  <c r="H62" i="8"/>
  <c r="J61" i="8"/>
  <c r="I61" i="8"/>
  <c r="K61" i="8" s="1"/>
  <c r="H61" i="8"/>
  <c r="J60" i="8"/>
  <c r="I60" i="8"/>
  <c r="K60" i="8" s="1"/>
  <c r="H60" i="8"/>
  <c r="J59" i="8"/>
  <c r="I59" i="8"/>
  <c r="K59" i="8" s="1"/>
  <c r="H59" i="8"/>
  <c r="J58" i="8"/>
  <c r="I58" i="8"/>
  <c r="K58" i="8" s="1"/>
  <c r="H58" i="8"/>
  <c r="J57" i="8"/>
  <c r="I57" i="8"/>
  <c r="K57" i="8" s="1"/>
  <c r="H57" i="8"/>
  <c r="J56" i="8"/>
  <c r="I56" i="8"/>
  <c r="K56" i="8" s="1"/>
  <c r="H56" i="8"/>
  <c r="J49" i="8"/>
  <c r="I49" i="8"/>
  <c r="K49" i="8" s="1"/>
  <c r="H49" i="8"/>
  <c r="J47" i="8"/>
  <c r="I47" i="8"/>
  <c r="K47" i="8" s="1"/>
  <c r="H47" i="8"/>
  <c r="J46" i="8"/>
  <c r="I46" i="8"/>
  <c r="K46" i="8" s="1"/>
  <c r="H46" i="8"/>
  <c r="J45" i="8"/>
  <c r="I45" i="8"/>
  <c r="K45" i="8" s="1"/>
  <c r="H45" i="8"/>
  <c r="J44" i="8"/>
  <c r="I44" i="8"/>
  <c r="K44" i="8" s="1"/>
  <c r="H44" i="8"/>
  <c r="J43" i="8"/>
  <c r="I43" i="8"/>
  <c r="K43" i="8" s="1"/>
  <c r="H43" i="8"/>
  <c r="J42" i="8"/>
  <c r="I42" i="8"/>
  <c r="K42" i="8" s="1"/>
  <c r="H42" i="8"/>
  <c r="J41" i="8"/>
  <c r="I41" i="8"/>
  <c r="K41" i="8" s="1"/>
  <c r="H41" i="8"/>
  <c r="J40" i="8"/>
  <c r="I40" i="8"/>
  <c r="K40" i="8" s="1"/>
  <c r="H40" i="8"/>
  <c r="J39" i="8"/>
  <c r="I39" i="8"/>
  <c r="K39" i="8" s="1"/>
  <c r="H39" i="8"/>
  <c r="J32" i="8"/>
  <c r="I32" i="8"/>
  <c r="K32" i="8" s="1"/>
  <c r="H32" i="8"/>
  <c r="J30" i="8"/>
  <c r="I30" i="8"/>
  <c r="K30" i="8" s="1"/>
  <c r="H30" i="8"/>
  <c r="J29" i="8"/>
  <c r="I29" i="8"/>
  <c r="K29" i="8" s="1"/>
  <c r="H29" i="8"/>
  <c r="J28" i="8"/>
  <c r="I28" i="8"/>
  <c r="K28" i="8" s="1"/>
  <c r="H28" i="8"/>
  <c r="J27" i="8"/>
  <c r="I27" i="8"/>
  <c r="K27" i="8" s="1"/>
  <c r="H27" i="8"/>
  <c r="J26" i="8"/>
  <c r="I26" i="8"/>
  <c r="K26" i="8" s="1"/>
  <c r="H26" i="8"/>
  <c r="J25" i="8"/>
  <c r="I25" i="8"/>
  <c r="K25" i="8" s="1"/>
  <c r="H25" i="8"/>
  <c r="J24" i="8"/>
  <c r="I24" i="8"/>
  <c r="K24" i="8" s="1"/>
  <c r="H24" i="8"/>
  <c r="J23" i="8"/>
  <c r="I23" i="8"/>
  <c r="K23" i="8" s="1"/>
  <c r="H23" i="8"/>
  <c r="J22" i="8"/>
  <c r="I22" i="8"/>
  <c r="K22" i="8" s="1"/>
  <c r="H22" i="8"/>
  <c r="J15" i="8"/>
  <c r="I15" i="8"/>
  <c r="K15" i="8" s="1"/>
  <c r="H15" i="8"/>
  <c r="J13" i="8"/>
  <c r="I13" i="8"/>
  <c r="K13" i="8" s="1"/>
  <c r="H13" i="8"/>
  <c r="J12" i="8"/>
  <c r="I12" i="8"/>
  <c r="K12" i="8" s="1"/>
  <c r="H12" i="8"/>
  <c r="J11" i="8"/>
  <c r="I11" i="8"/>
  <c r="K11" i="8" s="1"/>
  <c r="H11" i="8"/>
  <c r="J10" i="8"/>
  <c r="I10" i="8"/>
  <c r="K10" i="8" s="1"/>
  <c r="H10" i="8"/>
  <c r="J9" i="8"/>
  <c r="I9" i="8"/>
  <c r="K9" i="8" s="1"/>
  <c r="H9" i="8"/>
  <c r="J8" i="8"/>
  <c r="I8" i="8"/>
  <c r="K8" i="8" s="1"/>
  <c r="H8" i="8"/>
  <c r="J7" i="8"/>
  <c r="I7" i="8"/>
  <c r="K7" i="8" s="1"/>
  <c r="H7" i="8"/>
  <c r="J6" i="8"/>
  <c r="I6" i="8"/>
  <c r="K6" i="8" s="1"/>
  <c r="H6" i="8"/>
  <c r="J5" i="8"/>
  <c r="I5" i="8"/>
  <c r="K5" i="8" s="1"/>
  <c r="H5" i="8"/>
  <c r="L42" i="4" l="1"/>
  <c r="L29" i="1"/>
  <c r="N29" i="1" s="1"/>
  <c r="T30" i="1"/>
  <c r="V30" i="1" s="1"/>
  <c r="D47" i="1"/>
  <c r="F47" i="1" s="1"/>
  <c r="N42" i="4" l="1"/>
  <c r="D46" i="1"/>
  <c r="F46" i="1" s="1"/>
  <c r="L28" i="1" l="1"/>
  <c r="N28" i="1" s="1"/>
  <c r="L27" i="1"/>
  <c r="N27" i="1" l="1"/>
  <c r="L41" i="4" l="1"/>
  <c r="T29" i="1"/>
  <c r="V29" i="1" s="1"/>
  <c r="N41" i="4" l="1"/>
  <c r="L40" i="4"/>
  <c r="L39" i="4"/>
  <c r="L38" i="4"/>
  <c r="N38" i="4" s="1"/>
  <c r="D30" i="1"/>
  <c r="F30" i="1" s="1"/>
  <c r="D29" i="1"/>
  <c r="N39" i="4" l="1"/>
  <c r="N40" i="4"/>
  <c r="F10" i="1"/>
  <c r="D10" i="1"/>
  <c r="D9" i="1"/>
  <c r="F9" i="1" s="1"/>
  <c r="N13" i="1"/>
  <c r="L13" i="1"/>
  <c r="L12" i="1"/>
  <c r="N12" i="1" s="1"/>
  <c r="L48" i="1" l="1"/>
  <c r="N48" i="1" s="1"/>
  <c r="L49" i="1"/>
  <c r="N49" i="1" s="1"/>
  <c r="L50" i="1"/>
  <c r="N50" i="1" s="1"/>
  <c r="L10" i="1"/>
  <c r="N10" i="1" s="1"/>
  <c r="L11" i="1"/>
  <c r="N11" i="1" s="1"/>
  <c r="T48" i="1"/>
  <c r="V48" i="1" s="1"/>
  <c r="T49" i="1"/>
  <c r="V49" i="1" s="1"/>
  <c r="T50" i="1"/>
  <c r="V50" i="1" s="1"/>
  <c r="T9" i="1"/>
  <c r="V9" i="1" s="1"/>
  <c r="T10" i="1"/>
  <c r="V10" i="1" s="1"/>
  <c r="T11" i="1"/>
  <c r="V11" i="1" s="1"/>
  <c r="D10" i="4"/>
  <c r="F10" i="4" s="1"/>
  <c r="D43" i="4"/>
  <c r="F43" i="4" s="1"/>
  <c r="D42" i="4"/>
  <c r="F42" i="4" s="1"/>
  <c r="T26" i="4"/>
  <c r="T24" i="4"/>
  <c r="T25" i="4"/>
  <c r="T45" i="4"/>
  <c r="V26" i="4" l="1"/>
  <c r="V45" i="4"/>
  <c r="V25" i="4"/>
  <c r="V24" i="4"/>
  <c r="D26" i="4"/>
  <c r="F26" i="4" s="1"/>
  <c r="T44" i="4" l="1"/>
  <c r="T43" i="4"/>
  <c r="T42" i="4"/>
  <c r="V42" i="4" l="1"/>
  <c r="V43" i="4"/>
  <c r="V44" i="4"/>
  <c r="O55" i="7" l="1"/>
  <c r="I55" i="7"/>
  <c r="C55" i="7"/>
  <c r="O54" i="7"/>
  <c r="I54" i="7"/>
  <c r="C54" i="7"/>
  <c r="O53" i="7"/>
  <c r="I53" i="7"/>
  <c r="C53" i="7"/>
  <c r="O35" i="7"/>
  <c r="I35" i="7"/>
  <c r="C35" i="7"/>
  <c r="O34" i="7"/>
  <c r="I34" i="7"/>
  <c r="C34" i="7"/>
  <c r="O33" i="7"/>
  <c r="I33" i="7"/>
  <c r="C33" i="7"/>
  <c r="O17" i="7"/>
  <c r="O16" i="7"/>
  <c r="O15" i="7"/>
  <c r="T23" i="4"/>
  <c r="T22" i="4"/>
  <c r="T41" i="4"/>
  <c r="T40" i="4"/>
  <c r="T39" i="4"/>
  <c r="T38" i="4"/>
  <c r="T9" i="4"/>
  <c r="T8" i="4"/>
  <c r="T7" i="4"/>
  <c r="T6" i="4"/>
  <c r="L24" i="4"/>
  <c r="L23" i="4"/>
  <c r="L22" i="4"/>
  <c r="L8" i="4"/>
  <c r="L7" i="4"/>
  <c r="L6" i="4"/>
  <c r="D41" i="4"/>
  <c r="F41" i="4" s="1"/>
  <c r="D40" i="4"/>
  <c r="F40" i="4" s="1"/>
  <c r="D39" i="4"/>
  <c r="F39" i="4" s="1"/>
  <c r="D38" i="4"/>
  <c r="F38" i="4" s="1"/>
  <c r="T47" i="1"/>
  <c r="V47" i="1" s="1"/>
  <c r="T46" i="1"/>
  <c r="V46" i="1" s="1"/>
  <c r="T45" i="1"/>
  <c r="V45" i="1" s="1"/>
  <c r="T28" i="1"/>
  <c r="V28" i="1" s="1"/>
  <c r="T27" i="1"/>
  <c r="V27" i="1" s="1"/>
  <c r="T8" i="1"/>
  <c r="V8" i="1" s="1"/>
  <c r="T7" i="1"/>
  <c r="V7" i="1" s="1"/>
  <c r="T6" i="1"/>
  <c r="V6" i="1" s="1"/>
  <c r="L47" i="1"/>
  <c r="N47" i="1" s="1"/>
  <c r="L46" i="1"/>
  <c r="N46" i="1" s="1"/>
  <c r="L45" i="1"/>
  <c r="N45" i="1" s="1"/>
  <c r="D45" i="1"/>
  <c r="F45" i="1" s="1"/>
  <c r="F29" i="1"/>
  <c r="D28" i="1"/>
  <c r="F28" i="1" s="1"/>
  <c r="D27" i="1"/>
  <c r="F27" i="1" s="1"/>
  <c r="V9" i="4" l="1"/>
  <c r="V41" i="4"/>
  <c r="V6" i="4"/>
  <c r="V38" i="4"/>
  <c r="V22" i="4"/>
  <c r="V7" i="4"/>
  <c r="V39" i="4"/>
  <c r="V23" i="4"/>
  <c r="V8" i="4"/>
  <c r="V40" i="4"/>
  <c r="N22" i="4"/>
  <c r="N6" i="4"/>
  <c r="N8" i="4"/>
  <c r="N23" i="4"/>
  <c r="N7" i="4"/>
  <c r="N24" i="4"/>
  <c r="F54" i="1"/>
  <c r="F52" i="1"/>
  <c r="F53" i="1"/>
  <c r="F55" i="1" s="1"/>
  <c r="F33" i="1"/>
  <c r="O36" i="7"/>
  <c r="O18" i="7"/>
  <c r="O56" i="7"/>
  <c r="C36" i="7"/>
  <c r="I56" i="7"/>
  <c r="I36" i="7"/>
  <c r="C56" i="7"/>
  <c r="V17" i="1"/>
  <c r="V16" i="1"/>
  <c r="V15" i="1"/>
  <c r="V35" i="1"/>
  <c r="V34" i="1"/>
  <c r="V33" i="1"/>
  <c r="V54" i="1"/>
  <c r="V53" i="1"/>
  <c r="V52" i="1"/>
  <c r="N54" i="1"/>
  <c r="N52" i="1"/>
  <c r="N53" i="1"/>
  <c r="N34" i="1"/>
  <c r="N35" i="1"/>
  <c r="N33" i="1"/>
  <c r="F35" i="1"/>
  <c r="F34" i="1"/>
  <c r="F49" i="4" l="1"/>
  <c r="F47" i="4"/>
  <c r="V47" i="4"/>
  <c r="V48" i="4"/>
  <c r="V49" i="4"/>
  <c r="V12" i="4"/>
  <c r="V14" i="4"/>
  <c r="V13" i="4"/>
  <c r="F48" i="4"/>
  <c r="N29" i="4"/>
  <c r="N28" i="4"/>
  <c r="N30" i="4"/>
  <c r="N49" i="4"/>
  <c r="N48" i="4"/>
  <c r="N47" i="4"/>
  <c r="N13" i="4"/>
  <c r="N12" i="4"/>
  <c r="N14" i="4"/>
  <c r="V36" i="1"/>
  <c r="V18" i="1"/>
  <c r="V55" i="1"/>
  <c r="V28" i="4"/>
  <c r="V30" i="4"/>
  <c r="V29" i="4"/>
  <c r="F36" i="1"/>
  <c r="N55" i="1"/>
  <c r="N36" i="1"/>
  <c r="L6" i="1" l="1"/>
  <c r="N6" i="1" s="1"/>
  <c r="L7" i="1"/>
  <c r="N7" i="1" s="1"/>
  <c r="D7" i="1"/>
  <c r="F7" i="1" s="1"/>
  <c r="D6" i="1"/>
  <c r="F6" i="1" s="1"/>
  <c r="I17" i="7" l="1"/>
  <c r="I16" i="7"/>
  <c r="I15" i="7"/>
  <c r="C17" i="7"/>
  <c r="C16" i="7"/>
  <c r="C15" i="7"/>
  <c r="C18" i="7" l="1"/>
  <c r="I18" i="7"/>
  <c r="D25" i="4"/>
  <c r="F25" i="4" s="1"/>
  <c r="D24" i="4"/>
  <c r="F24" i="4" s="1"/>
  <c r="D23" i="4"/>
  <c r="F23" i="4" s="1"/>
  <c r="D22" i="4"/>
  <c r="D9" i="4"/>
  <c r="F9" i="4" s="1"/>
  <c r="D7" i="4"/>
  <c r="F7" i="4" s="1"/>
  <c r="D8" i="4"/>
  <c r="F8" i="4" s="1"/>
  <c r="D6" i="4"/>
  <c r="F6" i="4" s="1"/>
  <c r="L9" i="1"/>
  <c r="N9" i="1" s="1"/>
  <c r="L8" i="1"/>
  <c r="N8" i="1" s="1"/>
  <c r="D8" i="1"/>
  <c r="F8" i="1" s="1"/>
  <c r="F15" i="1" s="1"/>
  <c r="F14" i="4" l="1"/>
  <c r="F12" i="4"/>
  <c r="F13" i="4"/>
  <c r="F16" i="1"/>
  <c r="F17" i="1"/>
  <c r="N17" i="1"/>
  <c r="N16" i="1"/>
  <c r="N15" i="1"/>
  <c r="F29" i="4" l="1"/>
  <c r="F28" i="4"/>
  <c r="F30" i="4"/>
  <c r="F18" i="1"/>
  <c r="N18" i="1"/>
</calcChain>
</file>

<file path=xl/sharedStrings.xml><?xml version="1.0" encoding="utf-8"?>
<sst xmlns="http://schemas.openxmlformats.org/spreadsheetml/2006/main" count="576" uniqueCount="67">
  <si>
    <t>Sol</t>
  </si>
  <si>
    <t>Pt</t>
  </si>
  <si>
    <t>total</t>
  </si>
  <si>
    <t>% sol</t>
  </si>
  <si>
    <t>DDM</t>
  </si>
  <si>
    <t>densitometry</t>
  </si>
  <si>
    <t>average</t>
  </si>
  <si>
    <t>st dev</t>
  </si>
  <si>
    <t>n</t>
  </si>
  <si>
    <t>sem</t>
  </si>
  <si>
    <t>(ug/ml)</t>
  </si>
  <si>
    <t>concentration of pure protein</t>
  </si>
  <si>
    <t>volume of pure protein</t>
  </si>
  <si>
    <t>(ml)</t>
  </si>
  <si>
    <t>(ug)</t>
  </si>
  <si>
    <t>yield per 120mg membrane</t>
  </si>
  <si>
    <t>Purity (%)</t>
  </si>
  <si>
    <t>stdev</t>
  </si>
  <si>
    <t>total pur protein</t>
  </si>
  <si>
    <t>volume of membrane (at 60mg/ml) used</t>
  </si>
  <si>
    <t>SZ30010</t>
  </si>
  <si>
    <t>BmrA</t>
  </si>
  <si>
    <t>LeuT</t>
  </si>
  <si>
    <t>ZipA</t>
  </si>
  <si>
    <t>SMA2000</t>
  </si>
  <si>
    <t>Yield per mg membrane</t>
  </si>
  <si>
    <r>
      <t>temperature (</t>
    </r>
    <r>
      <rPr>
        <sz val="11"/>
        <color theme="1"/>
        <rFont val="Calibri"/>
        <family val="2"/>
      </rPr>
      <t>°C)</t>
    </r>
  </si>
  <si>
    <t>50% temp</t>
  </si>
  <si>
    <t>SMA 2000</t>
  </si>
  <si>
    <t>SZ25010</t>
  </si>
  <si>
    <t>Soluble protein</t>
  </si>
  <si>
    <t>[Mg2+] (mM)</t>
  </si>
  <si>
    <t>Average</t>
  </si>
  <si>
    <t>SMA2000 -Ca2+</t>
  </si>
  <si>
    <t>[Ca2+] (mM)</t>
  </si>
  <si>
    <t>SMA2000 -Ni2+</t>
  </si>
  <si>
    <t>[Ni2+] (mM)</t>
  </si>
  <si>
    <t>SMA2000 -Co2+</t>
  </si>
  <si>
    <t>[Co2+] (mM)</t>
  </si>
  <si>
    <t xml:space="preserve">  </t>
  </si>
  <si>
    <t>SMA2000 -Zn2+</t>
  </si>
  <si>
    <t>[Zn2+] (mM)</t>
  </si>
  <si>
    <t>% soluble</t>
  </si>
  <si>
    <t>I</t>
  </si>
  <si>
    <t>II</t>
  </si>
  <si>
    <t>III</t>
  </si>
  <si>
    <t>SMA 2000 Ca2+</t>
  </si>
  <si>
    <t>SMA 2000 Ni2+</t>
  </si>
  <si>
    <t>SMA 2000 Co2+</t>
  </si>
  <si>
    <t>SMA 2000 Zn2+</t>
  </si>
  <si>
    <t>IV</t>
  </si>
  <si>
    <t>V</t>
  </si>
  <si>
    <t>VI</t>
  </si>
  <si>
    <t>diameter (nm)</t>
  </si>
  <si>
    <t>DMPC vesicles</t>
  </si>
  <si>
    <t>Damian 3</t>
  </si>
  <si>
    <t>Damian 1</t>
  </si>
  <si>
    <t>Damian 2</t>
  </si>
  <si>
    <t>SZ30010 -Co2+</t>
  </si>
  <si>
    <t>SZ30010-Ni2+</t>
  </si>
  <si>
    <t>SZ25010 -Co2+</t>
  </si>
  <si>
    <t>SZ25010-Ni2+</t>
  </si>
  <si>
    <t>SMA 2000 - Mg2+</t>
  </si>
  <si>
    <t>SZ25010 - Mg2+</t>
  </si>
  <si>
    <t>SZ30010 - Mg2+</t>
  </si>
  <si>
    <t>SMA 2000 diluted 10-fold - Mg2+</t>
  </si>
  <si>
    <t>SMA 2000 diluted 100-fold - Mg2+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</si>
</sst>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2" fontId="0" fillId="0" borderId="0" xfId="0" applyNumberFormat="1"/>
    <xf numFmtId="0" fontId="3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'[1]average BmrA'!$B$5:$B$13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BmrA'!$H$5:$H$13</c:f>
              <c:numCache>
                <c:formatCode>General</c:formatCode>
                <c:ptCount val="9"/>
                <c:pt idx="0">
                  <c:v>100</c:v>
                </c:pt>
                <c:pt idx="1">
                  <c:v>101.36782603940009</c:v>
                </c:pt>
                <c:pt idx="2">
                  <c:v>96.992998900989917</c:v>
                </c:pt>
                <c:pt idx="3">
                  <c:v>83.931377270590133</c:v>
                </c:pt>
                <c:pt idx="4">
                  <c:v>58.91321148196068</c:v>
                </c:pt>
                <c:pt idx="5">
                  <c:v>23.076280259055153</c:v>
                </c:pt>
                <c:pt idx="6">
                  <c:v>11.8117603004256</c:v>
                </c:pt>
                <c:pt idx="7">
                  <c:v>4.1152501053073269</c:v>
                </c:pt>
                <c:pt idx="8">
                  <c:v>0.86910859754842629</c:v>
                </c:pt>
              </c:numCache>
            </c:numRef>
          </c:yVal>
          <c:smooth val="0"/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BmrA'!$B$5:$B$13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BmrA'!$H$5:$H$13</c:f>
              <c:numCache>
                <c:formatCode>General</c:formatCode>
                <c:ptCount val="9"/>
                <c:pt idx="0">
                  <c:v>100</c:v>
                </c:pt>
                <c:pt idx="1">
                  <c:v>101.36782603940009</c:v>
                </c:pt>
                <c:pt idx="2">
                  <c:v>96.992998900989917</c:v>
                </c:pt>
                <c:pt idx="3">
                  <c:v>83.931377270590133</c:v>
                </c:pt>
                <c:pt idx="4">
                  <c:v>58.91321148196068</c:v>
                </c:pt>
                <c:pt idx="5">
                  <c:v>23.076280259055153</c:v>
                </c:pt>
                <c:pt idx="6">
                  <c:v>11.8117603004256</c:v>
                </c:pt>
                <c:pt idx="7">
                  <c:v>4.1152501053073269</c:v>
                </c:pt>
                <c:pt idx="8">
                  <c:v>0.86910859754842629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25280"/>
        <c:axId val="134328024"/>
      </c:scatterChart>
      <c:valAx>
        <c:axId val="13432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28024"/>
        <c:crosses val="autoZero"/>
        <c:crossBetween val="midCat"/>
      </c:valAx>
      <c:valAx>
        <c:axId val="134328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25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'[1]average ZipA'!$B$53:$B$61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ZipA'!$I$53:$I$61</c:f>
              <c:numCache>
                <c:formatCode>General</c:formatCode>
                <c:ptCount val="9"/>
                <c:pt idx="0">
                  <c:v>100</c:v>
                </c:pt>
                <c:pt idx="1">
                  <c:v>98.285831517784288</c:v>
                </c:pt>
                <c:pt idx="2">
                  <c:v>106.99206368679525</c:v>
                </c:pt>
                <c:pt idx="3">
                  <c:v>96.077213705397824</c:v>
                </c:pt>
                <c:pt idx="4">
                  <c:v>97.49839811012491</c:v>
                </c:pt>
                <c:pt idx="5">
                  <c:v>89.062961204899807</c:v>
                </c:pt>
                <c:pt idx="6">
                  <c:v>85.657087596530559</c:v>
                </c:pt>
                <c:pt idx="7">
                  <c:v>86.094802392170095</c:v>
                </c:pt>
                <c:pt idx="8">
                  <c:v>68.295632025733397</c:v>
                </c:pt>
              </c:numCache>
            </c:numRef>
          </c:yVal>
          <c:smooth val="0"/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ZipA'!$B$53:$B$61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ZipA'!$I$53:$I$61</c:f>
              <c:numCache>
                <c:formatCode>General</c:formatCode>
                <c:ptCount val="9"/>
                <c:pt idx="0">
                  <c:v>100</c:v>
                </c:pt>
                <c:pt idx="1">
                  <c:v>98.285831517784288</c:v>
                </c:pt>
                <c:pt idx="2">
                  <c:v>106.99206368679525</c:v>
                </c:pt>
                <c:pt idx="3">
                  <c:v>96.077213705397824</c:v>
                </c:pt>
                <c:pt idx="4">
                  <c:v>97.49839811012491</c:v>
                </c:pt>
                <c:pt idx="5">
                  <c:v>89.062961204899807</c:v>
                </c:pt>
                <c:pt idx="6">
                  <c:v>85.657087596530559</c:v>
                </c:pt>
                <c:pt idx="7">
                  <c:v>86.094802392170095</c:v>
                </c:pt>
                <c:pt idx="8">
                  <c:v>68.295632025733397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352408"/>
        <c:axId val="202352800"/>
      </c:scatterChart>
      <c:valAx>
        <c:axId val="202352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52800"/>
        <c:crosses val="autoZero"/>
        <c:crossBetween val="midCat"/>
      </c:valAx>
      <c:valAx>
        <c:axId val="20235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52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ZipA'!$B$37:$B$45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ZipA'!$I$37:$I$45</c:f>
              <c:numCache>
                <c:formatCode>General</c:formatCode>
                <c:ptCount val="9"/>
                <c:pt idx="0">
                  <c:v>100</c:v>
                </c:pt>
                <c:pt idx="1">
                  <c:v>86.704698492883324</c:v>
                </c:pt>
                <c:pt idx="2">
                  <c:v>94.619502157072134</c:v>
                </c:pt>
                <c:pt idx="3">
                  <c:v>91.396756252917442</c:v>
                </c:pt>
                <c:pt idx="4">
                  <c:v>103.55539814664672</c:v>
                </c:pt>
                <c:pt idx="5">
                  <c:v>101.82446929999303</c:v>
                </c:pt>
                <c:pt idx="6">
                  <c:v>94.334921205019711</c:v>
                </c:pt>
                <c:pt idx="7">
                  <c:v>87.380344654740313</c:v>
                </c:pt>
                <c:pt idx="8">
                  <c:v>60.703880523979542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353584"/>
        <c:axId val="202353976"/>
      </c:scatterChart>
      <c:valAx>
        <c:axId val="20235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53976"/>
        <c:crosses val="autoZero"/>
        <c:crossBetween val="midCat"/>
      </c:valAx>
      <c:valAx>
        <c:axId val="20235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5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ZipA'!$B$21:$B$29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ZipA'!$I$21:$I$29</c:f>
              <c:numCache>
                <c:formatCode>General</c:formatCode>
                <c:ptCount val="9"/>
                <c:pt idx="0">
                  <c:v>100</c:v>
                </c:pt>
                <c:pt idx="1">
                  <c:v>94.479021685829466</c:v>
                </c:pt>
                <c:pt idx="2">
                  <c:v>90.908517281075291</c:v>
                </c:pt>
                <c:pt idx="3">
                  <c:v>98.960444803591599</c:v>
                </c:pt>
                <c:pt idx="4">
                  <c:v>90.858264549012716</c:v>
                </c:pt>
                <c:pt idx="5">
                  <c:v>85.743520713052803</c:v>
                </c:pt>
                <c:pt idx="6">
                  <c:v>81.663265727437022</c:v>
                </c:pt>
                <c:pt idx="7">
                  <c:v>71.27884124661071</c:v>
                </c:pt>
                <c:pt idx="8">
                  <c:v>52.630385261999471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710032"/>
        <c:axId val="202710424"/>
      </c:scatterChart>
      <c:valAx>
        <c:axId val="20271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10424"/>
        <c:crosses val="autoZero"/>
        <c:crossBetween val="midCat"/>
      </c:valAx>
      <c:valAx>
        <c:axId val="20271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1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'[1]average BmrA'!$B$56:$B$64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BmrA'!$H$56:$H$64</c:f>
              <c:numCache>
                <c:formatCode>General</c:formatCode>
                <c:ptCount val="9"/>
                <c:pt idx="0">
                  <c:v>100</c:v>
                </c:pt>
                <c:pt idx="1">
                  <c:v>107.3546058517755</c:v>
                </c:pt>
                <c:pt idx="2">
                  <c:v>113.78967815018972</c:v>
                </c:pt>
                <c:pt idx="3">
                  <c:v>102.83207042252972</c:v>
                </c:pt>
                <c:pt idx="4">
                  <c:v>100.06424113985453</c:v>
                </c:pt>
                <c:pt idx="5">
                  <c:v>110.26370360908531</c:v>
                </c:pt>
                <c:pt idx="6">
                  <c:v>84.350495321891728</c:v>
                </c:pt>
                <c:pt idx="7">
                  <c:v>71.598649738019361</c:v>
                </c:pt>
                <c:pt idx="8">
                  <c:v>19.921469552390331</c:v>
                </c:pt>
              </c:numCache>
            </c:numRef>
          </c:yVal>
          <c:smooth val="0"/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BmrA'!$B$56:$B$64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BmrA'!$H$56:$H$64</c:f>
              <c:numCache>
                <c:formatCode>General</c:formatCode>
                <c:ptCount val="9"/>
                <c:pt idx="0">
                  <c:v>100</c:v>
                </c:pt>
                <c:pt idx="1">
                  <c:v>107.3546058517755</c:v>
                </c:pt>
                <c:pt idx="2">
                  <c:v>113.78967815018972</c:v>
                </c:pt>
                <c:pt idx="3">
                  <c:v>102.83207042252972</c:v>
                </c:pt>
                <c:pt idx="4">
                  <c:v>100.06424113985453</c:v>
                </c:pt>
                <c:pt idx="5">
                  <c:v>110.26370360908531</c:v>
                </c:pt>
                <c:pt idx="6">
                  <c:v>84.350495321891728</c:v>
                </c:pt>
                <c:pt idx="7">
                  <c:v>71.598649738019361</c:v>
                </c:pt>
                <c:pt idx="8">
                  <c:v>19.921469552390331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28808"/>
        <c:axId val="134329200"/>
      </c:scatterChart>
      <c:valAx>
        <c:axId val="134328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29200"/>
        <c:crosses val="autoZero"/>
        <c:crossBetween val="midCat"/>
      </c:valAx>
      <c:valAx>
        <c:axId val="13432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28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BmrA'!$B$39:$B$47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BmrA'!$H$39:$H$47</c:f>
              <c:numCache>
                <c:formatCode>General</c:formatCode>
                <c:ptCount val="9"/>
                <c:pt idx="0">
                  <c:v>100</c:v>
                </c:pt>
                <c:pt idx="1">
                  <c:v>102.47014306913911</c:v>
                </c:pt>
                <c:pt idx="2">
                  <c:v>108.53648874144007</c:v>
                </c:pt>
                <c:pt idx="3">
                  <c:v>92.775712286408748</c:v>
                </c:pt>
                <c:pt idx="4">
                  <c:v>71.677897469074352</c:v>
                </c:pt>
                <c:pt idx="5">
                  <c:v>65.610035103748714</c:v>
                </c:pt>
                <c:pt idx="6">
                  <c:v>10.750531794570128</c:v>
                </c:pt>
                <c:pt idx="7">
                  <c:v>5.2019180632387849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29984"/>
        <c:axId val="134330376"/>
      </c:scatterChart>
      <c:valAx>
        <c:axId val="134329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30376"/>
        <c:crosses val="autoZero"/>
        <c:crossBetween val="midCat"/>
      </c:valAx>
      <c:valAx>
        <c:axId val="13433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29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BmrA'!$B$22:$B$30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BmrA'!$H$22:$H$30</c:f>
              <c:numCache>
                <c:formatCode>General</c:formatCode>
                <c:ptCount val="9"/>
                <c:pt idx="0">
                  <c:v>100</c:v>
                </c:pt>
                <c:pt idx="1">
                  <c:v>100.93944663630715</c:v>
                </c:pt>
                <c:pt idx="2">
                  <c:v>99.730084800924914</c:v>
                </c:pt>
                <c:pt idx="3">
                  <c:v>96.941781372777811</c:v>
                </c:pt>
                <c:pt idx="4">
                  <c:v>96.916103539011402</c:v>
                </c:pt>
                <c:pt idx="5">
                  <c:v>100.48201227109683</c:v>
                </c:pt>
                <c:pt idx="6">
                  <c:v>94.398458230941372</c:v>
                </c:pt>
                <c:pt idx="7">
                  <c:v>78.832274746459419</c:v>
                </c:pt>
                <c:pt idx="8">
                  <c:v>25.281328391911345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331160"/>
        <c:axId val="134331552"/>
      </c:scatterChart>
      <c:valAx>
        <c:axId val="134331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31552"/>
        <c:crosses val="autoZero"/>
        <c:crossBetween val="midCat"/>
      </c:valAx>
      <c:valAx>
        <c:axId val="13433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331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'[1]average LeuT'!$B$5:$B$13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LeuT'!$H$5:$H$13</c:f>
              <c:numCache>
                <c:formatCode>General</c:formatCode>
                <c:ptCount val="9"/>
                <c:pt idx="0">
                  <c:v>100</c:v>
                </c:pt>
                <c:pt idx="1">
                  <c:v>108.90244948355614</c:v>
                </c:pt>
                <c:pt idx="2">
                  <c:v>99.549030525157761</c:v>
                </c:pt>
                <c:pt idx="3">
                  <c:v>98.050098551970066</c:v>
                </c:pt>
                <c:pt idx="4">
                  <c:v>46.065611405695158</c:v>
                </c:pt>
                <c:pt idx="5">
                  <c:v>43.572977752020357</c:v>
                </c:pt>
                <c:pt idx="6">
                  <c:v>14.771725045960233</c:v>
                </c:pt>
                <c:pt idx="7">
                  <c:v>1.5979105644588145</c:v>
                </c:pt>
                <c:pt idx="8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LeuT'!$B$5:$B$13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LeuT'!$H$5:$H$13</c:f>
              <c:numCache>
                <c:formatCode>General</c:formatCode>
                <c:ptCount val="9"/>
                <c:pt idx="0">
                  <c:v>100</c:v>
                </c:pt>
                <c:pt idx="1">
                  <c:v>108.90244948355614</c:v>
                </c:pt>
                <c:pt idx="2">
                  <c:v>99.549030525157761</c:v>
                </c:pt>
                <c:pt idx="3">
                  <c:v>98.050098551970066</c:v>
                </c:pt>
                <c:pt idx="4">
                  <c:v>46.065611405695158</c:v>
                </c:pt>
                <c:pt idx="5">
                  <c:v>43.572977752020357</c:v>
                </c:pt>
                <c:pt idx="6">
                  <c:v>14.771725045960233</c:v>
                </c:pt>
                <c:pt idx="7">
                  <c:v>1.5979105644588145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69848"/>
        <c:axId val="201670240"/>
      </c:scatterChart>
      <c:valAx>
        <c:axId val="201669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70240"/>
        <c:crosses val="autoZero"/>
        <c:crossBetween val="midCat"/>
      </c:valAx>
      <c:valAx>
        <c:axId val="20167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69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'[1]average LeuT'!$B$56:$B$64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LeuT'!$H$56:$H$64</c:f>
              <c:numCache>
                <c:formatCode>General</c:formatCode>
                <c:ptCount val="9"/>
                <c:pt idx="0">
                  <c:v>100</c:v>
                </c:pt>
                <c:pt idx="1">
                  <c:v>96.453085744486529</c:v>
                </c:pt>
                <c:pt idx="2">
                  <c:v>85.86139161196563</c:v>
                </c:pt>
                <c:pt idx="3">
                  <c:v>98.267724543865953</c:v>
                </c:pt>
                <c:pt idx="4">
                  <c:v>93.415593043328101</c:v>
                </c:pt>
                <c:pt idx="5">
                  <c:v>92.258136696463325</c:v>
                </c:pt>
                <c:pt idx="6">
                  <c:v>79.120368119165292</c:v>
                </c:pt>
                <c:pt idx="7">
                  <c:v>62.680514012928676</c:v>
                </c:pt>
                <c:pt idx="8">
                  <c:v>32.921965787127704</c:v>
                </c:pt>
              </c:numCache>
            </c:numRef>
          </c:yVal>
          <c:smooth val="0"/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LeuT'!$B$56:$B$64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LeuT'!$H$56:$H$64</c:f>
              <c:numCache>
                <c:formatCode>General</c:formatCode>
                <c:ptCount val="9"/>
                <c:pt idx="0">
                  <c:v>100</c:v>
                </c:pt>
                <c:pt idx="1">
                  <c:v>96.453085744486529</c:v>
                </c:pt>
                <c:pt idx="2">
                  <c:v>85.86139161196563</c:v>
                </c:pt>
                <c:pt idx="3">
                  <c:v>98.267724543865953</c:v>
                </c:pt>
                <c:pt idx="4">
                  <c:v>93.415593043328101</c:v>
                </c:pt>
                <c:pt idx="5">
                  <c:v>92.258136696463325</c:v>
                </c:pt>
                <c:pt idx="6">
                  <c:v>79.120368119165292</c:v>
                </c:pt>
                <c:pt idx="7">
                  <c:v>62.680514012928676</c:v>
                </c:pt>
                <c:pt idx="8">
                  <c:v>32.921965787127704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71416"/>
        <c:axId val="201671808"/>
      </c:scatterChart>
      <c:valAx>
        <c:axId val="201671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71808"/>
        <c:crosses val="autoZero"/>
        <c:crossBetween val="midCat"/>
      </c:valAx>
      <c:valAx>
        <c:axId val="20167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71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LeuT'!$B$39:$B$47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LeuT'!$H$39:$H$47</c:f>
              <c:numCache>
                <c:formatCode>General</c:formatCode>
                <c:ptCount val="9"/>
                <c:pt idx="0">
                  <c:v>100</c:v>
                </c:pt>
                <c:pt idx="1">
                  <c:v>101.45991697899849</c:v>
                </c:pt>
                <c:pt idx="2">
                  <c:v>85.433631038505894</c:v>
                </c:pt>
                <c:pt idx="3">
                  <c:v>55.981476597320572</c:v>
                </c:pt>
                <c:pt idx="4">
                  <c:v>68.016000781614352</c:v>
                </c:pt>
                <c:pt idx="5">
                  <c:v>59.333677828276109</c:v>
                </c:pt>
                <c:pt idx="6">
                  <c:v>33.320779556286531</c:v>
                </c:pt>
                <c:pt idx="7">
                  <c:v>15.458465402509779</c:v>
                </c:pt>
                <c:pt idx="8">
                  <c:v>4.8739318615729665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350840"/>
        <c:axId val="202351232"/>
      </c:scatterChart>
      <c:valAx>
        <c:axId val="202350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51232"/>
        <c:crosses val="autoZero"/>
        <c:crossBetween val="midCat"/>
      </c:valAx>
      <c:valAx>
        <c:axId val="20235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50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LeuT'!$B$22:$B$30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LeuT'!$H$22:$H$30</c:f>
              <c:numCache>
                <c:formatCode>General</c:formatCode>
                <c:ptCount val="9"/>
                <c:pt idx="0">
                  <c:v>100</c:v>
                </c:pt>
                <c:pt idx="1">
                  <c:v>101.67009023065825</c:v>
                </c:pt>
                <c:pt idx="2">
                  <c:v>96.290548527264534</c:v>
                </c:pt>
                <c:pt idx="3">
                  <c:v>106.19910160883353</c:v>
                </c:pt>
                <c:pt idx="4">
                  <c:v>98.300147911500773</c:v>
                </c:pt>
                <c:pt idx="5">
                  <c:v>87.910730890219781</c:v>
                </c:pt>
                <c:pt idx="6">
                  <c:v>80.13395526796846</c:v>
                </c:pt>
                <c:pt idx="7">
                  <c:v>44.45381419021718</c:v>
                </c:pt>
                <c:pt idx="8">
                  <c:v>28.097848367836406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71024"/>
        <c:axId val="201669456"/>
      </c:scatterChart>
      <c:valAx>
        <c:axId val="201671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69456"/>
        <c:crosses val="autoZero"/>
        <c:crossBetween val="midCat"/>
      </c:valAx>
      <c:valAx>
        <c:axId val="20166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71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'[1]average ZipA'!$B$5:$B$13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ZipA'!$I$5:$I$13</c:f>
              <c:numCache>
                <c:formatCode>General</c:formatCode>
                <c:ptCount val="9"/>
                <c:pt idx="0">
                  <c:v>100</c:v>
                </c:pt>
                <c:pt idx="1">
                  <c:v>96.900494327261271</c:v>
                </c:pt>
                <c:pt idx="2">
                  <c:v>101.08001284366075</c:v>
                </c:pt>
                <c:pt idx="3">
                  <c:v>96.631447925317332</c:v>
                </c:pt>
                <c:pt idx="4">
                  <c:v>91.787940006058733</c:v>
                </c:pt>
                <c:pt idx="5">
                  <c:v>95.83829652267255</c:v>
                </c:pt>
                <c:pt idx="6">
                  <c:v>93.607964698531845</c:v>
                </c:pt>
                <c:pt idx="7">
                  <c:v>87.683393571965709</c:v>
                </c:pt>
                <c:pt idx="8">
                  <c:v>79.721927775038381</c:v>
                </c:pt>
              </c:numCache>
            </c:numRef>
          </c:yVal>
          <c:smooth val="0"/>
        </c:ser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'[1]average ZipA'!$B$5:$B$13</c:f>
              <c:numCache>
                <c:formatCode>General</c:formatCode>
                <c:ptCount val="9"/>
                <c:pt idx="0">
                  <c:v>4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xVal>
          <c:yVal>
            <c:numRef>
              <c:f>'[1]average ZipA'!$I$5:$I$13</c:f>
              <c:numCache>
                <c:formatCode>General</c:formatCode>
                <c:ptCount val="9"/>
                <c:pt idx="0">
                  <c:v>100</c:v>
                </c:pt>
                <c:pt idx="1">
                  <c:v>96.900494327261271</c:v>
                </c:pt>
                <c:pt idx="2">
                  <c:v>101.08001284366075</c:v>
                </c:pt>
                <c:pt idx="3">
                  <c:v>96.631447925317332</c:v>
                </c:pt>
                <c:pt idx="4">
                  <c:v>91.787940006058733</c:v>
                </c:pt>
                <c:pt idx="5">
                  <c:v>95.83829652267255</c:v>
                </c:pt>
                <c:pt idx="6">
                  <c:v>93.607964698531845</c:v>
                </c:pt>
                <c:pt idx="7">
                  <c:v>87.683393571965709</c:v>
                </c:pt>
                <c:pt idx="8">
                  <c:v>79.721927775038381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68672"/>
        <c:axId val="201668280"/>
      </c:scatterChart>
      <c:valAx>
        <c:axId val="20166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 (°C)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68280"/>
        <c:crosses val="autoZero"/>
        <c:crossBetween val="midCat"/>
      </c:valAx>
      <c:valAx>
        <c:axId val="20166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6686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1</xdr:row>
      <xdr:rowOff>223837</xdr:rowOff>
    </xdr:from>
    <xdr:to>
      <xdr:col>17</xdr:col>
      <xdr:colOff>485775</xdr:colOff>
      <xdr:row>16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52</xdr:row>
      <xdr:rowOff>228600</xdr:rowOff>
    </xdr:from>
    <xdr:to>
      <xdr:col>17</xdr:col>
      <xdr:colOff>485775</xdr:colOff>
      <xdr:row>64</xdr:row>
      <xdr:rowOff>14288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352425</xdr:colOff>
      <xdr:row>36</xdr:row>
      <xdr:rowOff>19050</xdr:rowOff>
    </xdr:from>
    <xdr:to>
      <xdr:col>17</xdr:col>
      <xdr:colOff>504825</xdr:colOff>
      <xdr:row>50</xdr:row>
      <xdr:rowOff>42863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342900</xdr:colOff>
      <xdr:row>19</xdr:row>
      <xdr:rowOff>0</xdr:rowOff>
    </xdr:from>
    <xdr:to>
      <xdr:col>17</xdr:col>
      <xdr:colOff>495300</xdr:colOff>
      <xdr:row>30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333375</xdr:colOff>
      <xdr:row>1</xdr:row>
      <xdr:rowOff>223837</xdr:rowOff>
    </xdr:from>
    <xdr:to>
      <xdr:col>17</xdr:col>
      <xdr:colOff>485775</xdr:colOff>
      <xdr:row>16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333375</xdr:colOff>
      <xdr:row>52</xdr:row>
      <xdr:rowOff>228600</xdr:rowOff>
    </xdr:from>
    <xdr:to>
      <xdr:col>17</xdr:col>
      <xdr:colOff>485775</xdr:colOff>
      <xdr:row>64</xdr:row>
      <xdr:rowOff>14288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352425</xdr:colOff>
      <xdr:row>36</xdr:row>
      <xdr:rowOff>19050</xdr:rowOff>
    </xdr:from>
    <xdr:to>
      <xdr:col>17</xdr:col>
      <xdr:colOff>504825</xdr:colOff>
      <xdr:row>50</xdr:row>
      <xdr:rowOff>42863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342900</xdr:colOff>
      <xdr:row>19</xdr:row>
      <xdr:rowOff>0</xdr:rowOff>
    </xdr:from>
    <xdr:to>
      <xdr:col>17</xdr:col>
      <xdr:colOff>495300</xdr:colOff>
      <xdr:row>30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333375</xdr:colOff>
      <xdr:row>1</xdr:row>
      <xdr:rowOff>223837</xdr:rowOff>
    </xdr:from>
    <xdr:to>
      <xdr:col>18</xdr:col>
      <xdr:colOff>485775</xdr:colOff>
      <xdr:row>15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333375</xdr:colOff>
      <xdr:row>49</xdr:row>
      <xdr:rowOff>228600</xdr:rowOff>
    </xdr:from>
    <xdr:to>
      <xdr:col>18</xdr:col>
      <xdr:colOff>485775</xdr:colOff>
      <xdr:row>61</xdr:row>
      <xdr:rowOff>14288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352425</xdr:colOff>
      <xdr:row>34</xdr:row>
      <xdr:rowOff>19050</xdr:rowOff>
    </xdr:from>
    <xdr:to>
      <xdr:col>18</xdr:col>
      <xdr:colOff>504825</xdr:colOff>
      <xdr:row>47</xdr:row>
      <xdr:rowOff>42863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342900</xdr:colOff>
      <xdr:row>18</xdr:row>
      <xdr:rowOff>0</xdr:rowOff>
    </xdr:from>
    <xdr:to>
      <xdr:col>18</xdr:col>
      <xdr:colOff>495300</xdr:colOff>
      <xdr:row>29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ice's%20work/papers/in%20prep%20or%20submitted/SMALP%20stability/data/thermostability%20data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BmrA"/>
      <sheetName val="individual LeuT"/>
      <sheetName val="individual ZipA"/>
      <sheetName val="average BmrA"/>
      <sheetName val="average LeuT"/>
      <sheetName val="average ZipA"/>
    </sheetNames>
    <sheetDataSet>
      <sheetData sheetId="0" refreshError="1"/>
      <sheetData sheetId="1" refreshError="1"/>
      <sheetData sheetId="2" refreshError="1"/>
      <sheetData sheetId="3">
        <row r="5">
          <cell r="B5">
            <v>4</v>
          </cell>
          <cell r="H5">
            <v>100</v>
          </cell>
        </row>
        <row r="6">
          <cell r="B6">
            <v>20</v>
          </cell>
          <cell r="H6">
            <v>101.36782603940009</v>
          </cell>
        </row>
        <row r="7">
          <cell r="B7">
            <v>30</v>
          </cell>
          <cell r="H7">
            <v>96.992998900989917</v>
          </cell>
        </row>
        <row r="8">
          <cell r="B8">
            <v>40</v>
          </cell>
          <cell r="H8">
            <v>83.931377270590133</v>
          </cell>
        </row>
        <row r="9">
          <cell r="B9">
            <v>50</v>
          </cell>
          <cell r="H9">
            <v>58.91321148196068</v>
          </cell>
        </row>
        <row r="10">
          <cell r="B10">
            <v>60</v>
          </cell>
          <cell r="H10">
            <v>23.076280259055153</v>
          </cell>
        </row>
        <row r="11">
          <cell r="B11">
            <v>70</v>
          </cell>
          <cell r="H11">
            <v>11.8117603004256</v>
          </cell>
        </row>
        <row r="12">
          <cell r="B12">
            <v>80</v>
          </cell>
          <cell r="H12">
            <v>4.1152501053073269</v>
          </cell>
        </row>
        <row r="13">
          <cell r="B13">
            <v>90</v>
          </cell>
          <cell r="H13">
            <v>0.86910859754842629</v>
          </cell>
        </row>
        <row r="22">
          <cell r="B22">
            <v>4</v>
          </cell>
          <cell r="H22">
            <v>100</v>
          </cell>
        </row>
        <row r="23">
          <cell r="B23">
            <v>20</v>
          </cell>
          <cell r="H23">
            <v>100.93944663630715</v>
          </cell>
        </row>
        <row r="24">
          <cell r="B24">
            <v>30</v>
          </cell>
          <cell r="H24">
            <v>99.730084800924914</v>
          </cell>
        </row>
        <row r="25">
          <cell r="B25">
            <v>40</v>
          </cell>
          <cell r="H25">
            <v>96.941781372777811</v>
          </cell>
        </row>
        <row r="26">
          <cell r="B26">
            <v>50</v>
          </cell>
          <cell r="H26">
            <v>96.916103539011402</v>
          </cell>
        </row>
        <row r="27">
          <cell r="B27">
            <v>60</v>
          </cell>
          <cell r="H27">
            <v>100.48201227109683</v>
          </cell>
        </row>
        <row r="28">
          <cell r="B28">
            <v>70</v>
          </cell>
          <cell r="H28">
            <v>94.398458230941372</v>
          </cell>
        </row>
        <row r="29">
          <cell r="B29">
            <v>80</v>
          </cell>
          <cell r="H29">
            <v>78.832274746459419</v>
          </cell>
        </row>
        <row r="30">
          <cell r="B30">
            <v>90</v>
          </cell>
          <cell r="H30">
            <v>25.281328391911345</v>
          </cell>
        </row>
        <row r="39">
          <cell r="B39">
            <v>4</v>
          </cell>
          <cell r="H39">
            <v>100</v>
          </cell>
        </row>
        <row r="40">
          <cell r="B40">
            <v>20</v>
          </cell>
          <cell r="H40">
            <v>102.47014306913911</v>
          </cell>
        </row>
        <row r="41">
          <cell r="B41">
            <v>30</v>
          </cell>
          <cell r="H41">
            <v>108.53648874144007</v>
          </cell>
        </row>
        <row r="42">
          <cell r="B42">
            <v>40</v>
          </cell>
          <cell r="H42">
            <v>92.775712286408748</v>
          </cell>
        </row>
        <row r="43">
          <cell r="B43">
            <v>50</v>
          </cell>
          <cell r="H43">
            <v>71.677897469074352</v>
          </cell>
        </row>
        <row r="44">
          <cell r="B44">
            <v>60</v>
          </cell>
          <cell r="H44">
            <v>65.610035103748714</v>
          </cell>
        </row>
        <row r="45">
          <cell r="B45">
            <v>70</v>
          </cell>
          <cell r="H45">
            <v>10.750531794570128</v>
          </cell>
        </row>
        <row r="46">
          <cell r="B46">
            <v>80</v>
          </cell>
          <cell r="H46">
            <v>5.2019180632387849</v>
          </cell>
        </row>
        <row r="47">
          <cell r="B47">
            <v>90</v>
          </cell>
          <cell r="H47">
            <v>0</v>
          </cell>
        </row>
        <row r="56">
          <cell r="B56">
            <v>4</v>
          </cell>
          <cell r="H56">
            <v>100</v>
          </cell>
        </row>
        <row r="57">
          <cell r="B57">
            <v>20</v>
          </cell>
          <cell r="H57">
            <v>107.3546058517755</v>
          </cell>
        </row>
        <row r="58">
          <cell r="B58">
            <v>30</v>
          </cell>
          <cell r="H58">
            <v>113.78967815018972</v>
          </cell>
        </row>
        <row r="59">
          <cell r="B59">
            <v>40</v>
          </cell>
          <cell r="H59">
            <v>102.83207042252972</v>
          </cell>
        </row>
        <row r="60">
          <cell r="B60">
            <v>50</v>
          </cell>
          <cell r="H60">
            <v>100.06424113985453</v>
          </cell>
        </row>
        <row r="61">
          <cell r="B61">
            <v>60</v>
          </cell>
          <cell r="H61">
            <v>110.26370360908531</v>
          </cell>
        </row>
        <row r="62">
          <cell r="B62">
            <v>70</v>
          </cell>
          <cell r="H62">
            <v>84.350495321891728</v>
          </cell>
        </row>
        <row r="63">
          <cell r="B63">
            <v>80</v>
          </cell>
          <cell r="H63">
            <v>71.598649738019361</v>
          </cell>
        </row>
        <row r="64">
          <cell r="B64">
            <v>90</v>
          </cell>
          <cell r="H64">
            <v>19.921469552390331</v>
          </cell>
        </row>
      </sheetData>
      <sheetData sheetId="4">
        <row r="5">
          <cell r="B5">
            <v>4</v>
          </cell>
          <cell r="H5">
            <v>100</v>
          </cell>
        </row>
        <row r="6">
          <cell r="B6">
            <v>20</v>
          </cell>
          <cell r="H6">
            <v>108.90244948355614</v>
          </cell>
        </row>
        <row r="7">
          <cell r="B7">
            <v>30</v>
          </cell>
          <cell r="H7">
            <v>99.549030525157761</v>
          </cell>
        </row>
        <row r="8">
          <cell r="B8">
            <v>40</v>
          </cell>
          <cell r="H8">
            <v>98.050098551970066</v>
          </cell>
        </row>
        <row r="9">
          <cell r="B9">
            <v>50</v>
          </cell>
          <cell r="H9">
            <v>46.065611405695158</v>
          </cell>
        </row>
        <row r="10">
          <cell r="B10">
            <v>60</v>
          </cell>
          <cell r="H10">
            <v>43.572977752020357</v>
          </cell>
        </row>
        <row r="11">
          <cell r="B11">
            <v>70</v>
          </cell>
          <cell r="H11">
            <v>14.771725045960233</v>
          </cell>
        </row>
        <row r="12">
          <cell r="B12">
            <v>80</v>
          </cell>
          <cell r="H12">
            <v>1.5979105644588145</v>
          </cell>
        </row>
        <row r="13">
          <cell r="B13">
            <v>90</v>
          </cell>
          <cell r="H13">
            <v>0</v>
          </cell>
        </row>
        <row r="22">
          <cell r="B22">
            <v>4</v>
          </cell>
          <cell r="H22">
            <v>100</v>
          </cell>
        </row>
        <row r="23">
          <cell r="B23">
            <v>20</v>
          </cell>
          <cell r="H23">
            <v>101.67009023065825</v>
          </cell>
        </row>
        <row r="24">
          <cell r="B24">
            <v>30</v>
          </cell>
          <cell r="H24">
            <v>96.290548527264534</v>
          </cell>
        </row>
        <row r="25">
          <cell r="B25">
            <v>40</v>
          </cell>
          <cell r="H25">
            <v>106.19910160883353</v>
          </cell>
        </row>
        <row r="26">
          <cell r="B26">
            <v>50</v>
          </cell>
          <cell r="H26">
            <v>98.300147911500773</v>
          </cell>
        </row>
        <row r="27">
          <cell r="B27">
            <v>60</v>
          </cell>
          <cell r="H27">
            <v>87.910730890219781</v>
          </cell>
        </row>
        <row r="28">
          <cell r="B28">
            <v>70</v>
          </cell>
          <cell r="H28">
            <v>80.13395526796846</v>
          </cell>
        </row>
        <row r="29">
          <cell r="B29">
            <v>80</v>
          </cell>
          <cell r="H29">
            <v>44.45381419021718</v>
          </cell>
        </row>
        <row r="30">
          <cell r="B30">
            <v>90</v>
          </cell>
          <cell r="H30">
            <v>28.097848367836406</v>
          </cell>
        </row>
        <row r="39">
          <cell r="B39">
            <v>4</v>
          </cell>
          <cell r="H39">
            <v>100</v>
          </cell>
        </row>
        <row r="40">
          <cell r="B40">
            <v>20</v>
          </cell>
          <cell r="H40">
            <v>101.45991697899849</v>
          </cell>
        </row>
        <row r="41">
          <cell r="B41">
            <v>30</v>
          </cell>
          <cell r="H41">
            <v>85.433631038505894</v>
          </cell>
        </row>
        <row r="42">
          <cell r="B42">
            <v>40</v>
          </cell>
          <cell r="H42">
            <v>55.981476597320572</v>
          </cell>
        </row>
        <row r="43">
          <cell r="B43">
            <v>50</v>
          </cell>
          <cell r="H43">
            <v>68.016000781614352</v>
          </cell>
        </row>
        <row r="44">
          <cell r="B44">
            <v>60</v>
          </cell>
          <cell r="H44">
            <v>59.333677828276109</v>
          </cell>
        </row>
        <row r="45">
          <cell r="B45">
            <v>70</v>
          </cell>
          <cell r="H45">
            <v>33.320779556286531</v>
          </cell>
        </row>
        <row r="46">
          <cell r="B46">
            <v>80</v>
          </cell>
          <cell r="H46">
            <v>15.458465402509779</v>
          </cell>
        </row>
        <row r="47">
          <cell r="B47">
            <v>90</v>
          </cell>
          <cell r="H47">
            <v>4.8739318615729665</v>
          </cell>
        </row>
        <row r="56">
          <cell r="B56">
            <v>4</v>
          </cell>
          <cell r="H56">
            <v>100</v>
          </cell>
        </row>
        <row r="57">
          <cell r="B57">
            <v>20</v>
          </cell>
          <cell r="H57">
            <v>96.453085744486529</v>
          </cell>
        </row>
        <row r="58">
          <cell r="B58">
            <v>30</v>
          </cell>
          <cell r="H58">
            <v>85.86139161196563</v>
          </cell>
        </row>
        <row r="59">
          <cell r="B59">
            <v>40</v>
          </cell>
          <cell r="H59">
            <v>98.267724543865953</v>
          </cell>
        </row>
        <row r="60">
          <cell r="B60">
            <v>50</v>
          </cell>
          <cell r="H60">
            <v>93.415593043328101</v>
          </cell>
        </row>
        <row r="61">
          <cell r="B61">
            <v>60</v>
          </cell>
          <cell r="H61">
            <v>92.258136696463325</v>
          </cell>
        </row>
        <row r="62">
          <cell r="B62">
            <v>70</v>
          </cell>
          <cell r="H62">
            <v>79.120368119165292</v>
          </cell>
        </row>
        <row r="63">
          <cell r="B63">
            <v>80</v>
          </cell>
          <cell r="H63">
            <v>62.680514012928676</v>
          </cell>
        </row>
        <row r="64">
          <cell r="B64">
            <v>90</v>
          </cell>
          <cell r="H64">
            <v>32.921965787127704</v>
          </cell>
        </row>
      </sheetData>
      <sheetData sheetId="5">
        <row r="5">
          <cell r="B5">
            <v>4</v>
          </cell>
          <cell r="I5">
            <v>100</v>
          </cell>
        </row>
        <row r="6">
          <cell r="B6">
            <v>20</v>
          </cell>
          <cell r="I6">
            <v>96.900494327261271</v>
          </cell>
        </row>
        <row r="7">
          <cell r="B7">
            <v>30</v>
          </cell>
          <cell r="I7">
            <v>101.08001284366075</v>
          </cell>
        </row>
        <row r="8">
          <cell r="B8">
            <v>40</v>
          </cell>
          <cell r="I8">
            <v>96.631447925317332</v>
          </cell>
        </row>
        <row r="9">
          <cell r="B9">
            <v>50</v>
          </cell>
          <cell r="I9">
            <v>91.787940006058733</v>
          </cell>
        </row>
        <row r="10">
          <cell r="B10">
            <v>60</v>
          </cell>
          <cell r="I10">
            <v>95.83829652267255</v>
          </cell>
        </row>
        <row r="11">
          <cell r="B11">
            <v>70</v>
          </cell>
          <cell r="I11">
            <v>93.607964698531845</v>
          </cell>
        </row>
        <row r="12">
          <cell r="B12">
            <v>80</v>
          </cell>
          <cell r="I12">
            <v>87.683393571965709</v>
          </cell>
        </row>
        <row r="13">
          <cell r="B13">
            <v>90</v>
          </cell>
          <cell r="I13">
            <v>79.721927775038381</v>
          </cell>
        </row>
        <row r="21">
          <cell r="B21">
            <v>4</v>
          </cell>
          <cell r="I21">
            <v>100</v>
          </cell>
        </row>
        <row r="22">
          <cell r="B22">
            <v>20</v>
          </cell>
          <cell r="I22">
            <v>94.479021685829466</v>
          </cell>
        </row>
        <row r="23">
          <cell r="B23">
            <v>30</v>
          </cell>
          <cell r="I23">
            <v>90.908517281075291</v>
          </cell>
        </row>
        <row r="24">
          <cell r="B24">
            <v>40</v>
          </cell>
          <cell r="I24">
            <v>98.960444803591599</v>
          </cell>
        </row>
        <row r="25">
          <cell r="B25">
            <v>50</v>
          </cell>
          <cell r="I25">
            <v>90.858264549012716</v>
          </cell>
        </row>
        <row r="26">
          <cell r="B26">
            <v>60</v>
          </cell>
          <cell r="I26">
            <v>85.743520713052803</v>
          </cell>
        </row>
        <row r="27">
          <cell r="B27">
            <v>70</v>
          </cell>
          <cell r="I27">
            <v>81.663265727437022</v>
          </cell>
        </row>
        <row r="28">
          <cell r="B28">
            <v>80</v>
          </cell>
          <cell r="I28">
            <v>71.27884124661071</v>
          </cell>
        </row>
        <row r="29">
          <cell r="B29">
            <v>90</v>
          </cell>
          <cell r="I29">
            <v>52.630385261999471</v>
          </cell>
        </row>
        <row r="37">
          <cell r="B37">
            <v>4</v>
          </cell>
          <cell r="I37">
            <v>100</v>
          </cell>
        </row>
        <row r="38">
          <cell r="B38">
            <v>20</v>
          </cell>
          <cell r="I38">
            <v>86.704698492883324</v>
          </cell>
        </row>
        <row r="39">
          <cell r="B39">
            <v>30</v>
          </cell>
          <cell r="I39">
            <v>94.619502157072134</v>
          </cell>
        </row>
        <row r="40">
          <cell r="B40">
            <v>40</v>
          </cell>
          <cell r="I40">
            <v>91.396756252917442</v>
          </cell>
        </row>
        <row r="41">
          <cell r="B41">
            <v>50</v>
          </cell>
          <cell r="I41">
            <v>103.55539814664672</v>
          </cell>
        </row>
        <row r="42">
          <cell r="B42">
            <v>60</v>
          </cell>
          <cell r="I42">
            <v>101.82446929999303</v>
          </cell>
        </row>
        <row r="43">
          <cell r="B43">
            <v>70</v>
          </cell>
          <cell r="I43">
            <v>94.334921205019711</v>
          </cell>
        </row>
        <row r="44">
          <cell r="B44">
            <v>80</v>
          </cell>
          <cell r="I44">
            <v>87.380344654740313</v>
          </cell>
        </row>
        <row r="45">
          <cell r="B45">
            <v>90</v>
          </cell>
          <cell r="I45">
            <v>60.703880523979542</v>
          </cell>
        </row>
        <row r="53">
          <cell r="B53">
            <v>4</v>
          </cell>
          <cell r="I53">
            <v>100</v>
          </cell>
        </row>
        <row r="54">
          <cell r="B54">
            <v>20</v>
          </cell>
          <cell r="I54">
            <v>98.285831517784288</v>
          </cell>
        </row>
        <row r="55">
          <cell r="B55">
            <v>30</v>
          </cell>
          <cell r="I55">
            <v>106.99206368679525</v>
          </cell>
        </row>
        <row r="56">
          <cell r="B56">
            <v>40</v>
          </cell>
          <cell r="I56">
            <v>96.077213705397824</v>
          </cell>
        </row>
        <row r="57">
          <cell r="B57">
            <v>50</v>
          </cell>
          <cell r="I57">
            <v>97.49839811012491</v>
          </cell>
        </row>
        <row r="58">
          <cell r="B58">
            <v>60</v>
          </cell>
          <cell r="I58">
            <v>89.062961204899807</v>
          </cell>
        </row>
        <row r="59">
          <cell r="B59">
            <v>70</v>
          </cell>
          <cell r="I59">
            <v>85.657087596530559</v>
          </cell>
        </row>
        <row r="60">
          <cell r="B60">
            <v>80</v>
          </cell>
          <cell r="I60">
            <v>86.094802392170095</v>
          </cell>
        </row>
        <row r="61">
          <cell r="B61">
            <v>90</v>
          </cell>
          <cell r="I61">
            <v>68.295632025733397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25" workbookViewId="0">
      <selection activeCell="O22" sqref="O22"/>
    </sheetView>
  </sheetViews>
  <sheetFormatPr defaultRowHeight="15" x14ac:dyDescent="0.25"/>
  <sheetData>
    <row r="1" spans="1:22" ht="23.25" x14ac:dyDescent="0.35">
      <c r="A1" s="6" t="s">
        <v>21</v>
      </c>
    </row>
    <row r="2" spans="1:22" ht="21" x14ac:dyDescent="0.35">
      <c r="A2" s="2" t="s">
        <v>4</v>
      </c>
      <c r="I2" s="1" t="s">
        <v>20</v>
      </c>
      <c r="Q2" s="1" t="s">
        <v>24</v>
      </c>
    </row>
    <row r="3" spans="1:22" x14ac:dyDescent="0.25">
      <c r="B3" s="16" t="s">
        <v>5</v>
      </c>
      <c r="C3" s="16"/>
      <c r="D3" s="16"/>
      <c r="J3" s="16" t="s">
        <v>5</v>
      </c>
      <c r="K3" s="16"/>
      <c r="L3" s="16"/>
      <c r="R3" s="16" t="s">
        <v>5</v>
      </c>
      <c r="S3" s="16"/>
      <c r="T3" s="16"/>
    </row>
    <row r="4" spans="1:22" x14ac:dyDescent="0.25">
      <c r="B4" t="s">
        <v>0</v>
      </c>
      <c r="C4" t="s">
        <v>1</v>
      </c>
      <c r="D4" t="s">
        <v>2</v>
      </c>
      <c r="F4" t="s">
        <v>3</v>
      </c>
      <c r="J4" t="s">
        <v>0</v>
      </c>
      <c r="K4" t="s">
        <v>1</v>
      </c>
      <c r="L4" t="s">
        <v>2</v>
      </c>
      <c r="N4" t="s">
        <v>3</v>
      </c>
      <c r="R4" t="s">
        <v>0</v>
      </c>
      <c r="S4" t="s">
        <v>1</v>
      </c>
      <c r="T4" t="s">
        <v>2</v>
      </c>
      <c r="V4" t="s">
        <v>3</v>
      </c>
    </row>
    <row r="6" spans="1:22" x14ac:dyDescent="0.25">
      <c r="B6">
        <v>9099.4470000000001</v>
      </c>
      <c r="C6">
        <v>5228.2550000000001</v>
      </c>
      <c r="D6">
        <f t="shared" ref="D6:D10" si="0">B6+C6</f>
        <v>14327.702000000001</v>
      </c>
      <c r="F6">
        <f t="shared" ref="F6:F10" si="1">(B6/D6)*100</f>
        <v>63.509465788721734</v>
      </c>
      <c r="J6">
        <v>3969.3049999999998</v>
      </c>
      <c r="K6">
        <v>5594.5479999999998</v>
      </c>
      <c r="L6">
        <f t="shared" ref="L6:L13" si="2">J6+K6</f>
        <v>9563.8529999999992</v>
      </c>
      <c r="N6">
        <f t="shared" ref="N6:N13" si="3">(J6/L6)*100</f>
        <v>41.503199599575616</v>
      </c>
      <c r="R6">
        <v>18442.593000000001</v>
      </c>
      <c r="S6">
        <v>15675.995000000001</v>
      </c>
      <c r="T6">
        <f t="shared" ref="T6:T11" si="4">R6+S6</f>
        <v>34118.588000000003</v>
      </c>
      <c r="V6">
        <f t="shared" ref="V6:V11" si="5">(R6/T6)*100</f>
        <v>54.054385251816392</v>
      </c>
    </row>
    <row r="7" spans="1:22" x14ac:dyDescent="0.25">
      <c r="B7">
        <v>3480.0120000000002</v>
      </c>
      <c r="C7">
        <v>3354.4259999999999</v>
      </c>
      <c r="D7">
        <f t="shared" si="0"/>
        <v>6834.4380000000001</v>
      </c>
      <c r="F7">
        <f t="shared" si="1"/>
        <v>50.918773423652397</v>
      </c>
      <c r="J7">
        <v>10856.368</v>
      </c>
      <c r="K7">
        <v>7282.933</v>
      </c>
      <c r="L7">
        <f t="shared" si="2"/>
        <v>18139.300999999999</v>
      </c>
      <c r="N7">
        <f t="shared" si="3"/>
        <v>59.849979886215024</v>
      </c>
      <c r="R7">
        <v>22094.309000000001</v>
      </c>
      <c r="S7">
        <v>14094.094999999999</v>
      </c>
      <c r="T7">
        <f t="shared" si="4"/>
        <v>36188.404000000002</v>
      </c>
      <c r="V7">
        <f t="shared" si="5"/>
        <v>61.053560140425091</v>
      </c>
    </row>
    <row r="8" spans="1:22" x14ac:dyDescent="0.25">
      <c r="B8">
        <v>22988.714</v>
      </c>
      <c r="C8">
        <v>28188.664000000001</v>
      </c>
      <c r="D8">
        <f t="shared" si="0"/>
        <v>51177.377999999997</v>
      </c>
      <c r="F8">
        <f t="shared" si="1"/>
        <v>44.919679159803771</v>
      </c>
      <c r="J8">
        <v>8738.4889999999996</v>
      </c>
      <c r="K8">
        <v>4931.2759999999998</v>
      </c>
      <c r="L8">
        <f t="shared" si="2"/>
        <v>13669.764999999999</v>
      </c>
      <c r="N8">
        <f t="shared" si="3"/>
        <v>63.925670997270259</v>
      </c>
      <c r="R8">
        <v>14634.439</v>
      </c>
      <c r="S8">
        <v>15236.630999999999</v>
      </c>
      <c r="T8">
        <f t="shared" si="4"/>
        <v>29871.07</v>
      </c>
      <c r="V8">
        <f t="shared" si="5"/>
        <v>48.992014681763997</v>
      </c>
    </row>
    <row r="9" spans="1:22" x14ac:dyDescent="0.25">
      <c r="B9">
        <v>3149.5889999999999</v>
      </c>
      <c r="C9">
        <v>1815.8109999999999</v>
      </c>
      <c r="D9">
        <f t="shared" si="0"/>
        <v>4965.3999999999996</v>
      </c>
      <c r="F9">
        <f t="shared" si="1"/>
        <v>63.4307205864583</v>
      </c>
      <c r="J9">
        <v>14163.225</v>
      </c>
      <c r="K9">
        <v>16010.953</v>
      </c>
      <c r="L9">
        <f t="shared" si="2"/>
        <v>30174.178</v>
      </c>
      <c r="N9">
        <f t="shared" si="3"/>
        <v>46.938229767187032</v>
      </c>
      <c r="R9">
        <v>15731.196</v>
      </c>
      <c r="S9">
        <v>6990.1040000000003</v>
      </c>
      <c r="T9">
        <f t="shared" si="4"/>
        <v>22721.3</v>
      </c>
      <c r="V9">
        <f t="shared" si="5"/>
        <v>69.235457478225285</v>
      </c>
    </row>
    <row r="10" spans="1:22" x14ac:dyDescent="0.25">
      <c r="B10">
        <v>2243.4679999999998</v>
      </c>
      <c r="C10">
        <v>2367.8110000000001</v>
      </c>
      <c r="D10">
        <f t="shared" si="0"/>
        <v>4611.2790000000005</v>
      </c>
      <c r="F10">
        <f t="shared" si="1"/>
        <v>48.65175149887915</v>
      </c>
      <c r="J10">
        <v>21500.38</v>
      </c>
      <c r="K10">
        <v>10165.368</v>
      </c>
      <c r="L10">
        <f t="shared" si="2"/>
        <v>31665.748</v>
      </c>
      <c r="N10">
        <f t="shared" si="3"/>
        <v>67.897906596111355</v>
      </c>
      <c r="R10">
        <v>11200.459000000001</v>
      </c>
      <c r="S10">
        <v>12187.279</v>
      </c>
      <c r="T10">
        <f t="shared" si="4"/>
        <v>23387.738000000001</v>
      </c>
      <c r="V10">
        <f t="shared" si="5"/>
        <v>47.890304740030864</v>
      </c>
    </row>
    <row r="11" spans="1:22" x14ac:dyDescent="0.25">
      <c r="J11">
        <v>10695.075000000001</v>
      </c>
      <c r="K11">
        <v>9379.6929999999993</v>
      </c>
      <c r="L11">
        <f t="shared" si="2"/>
        <v>20074.768</v>
      </c>
      <c r="N11">
        <f t="shared" si="3"/>
        <v>53.276207226902947</v>
      </c>
      <c r="R11">
        <v>7766.8230000000003</v>
      </c>
      <c r="S11">
        <v>7175.64</v>
      </c>
      <c r="T11">
        <f t="shared" si="4"/>
        <v>14942.463</v>
      </c>
      <c r="V11">
        <f t="shared" si="5"/>
        <v>51.978197971780162</v>
      </c>
    </row>
    <row r="12" spans="1:22" x14ac:dyDescent="0.25">
      <c r="J12">
        <v>3100.154</v>
      </c>
      <c r="K12">
        <v>1800.134</v>
      </c>
      <c r="L12">
        <f t="shared" si="2"/>
        <v>4900.2880000000005</v>
      </c>
      <c r="N12">
        <f t="shared" si="3"/>
        <v>63.264730562775085</v>
      </c>
    </row>
    <row r="13" spans="1:22" x14ac:dyDescent="0.25">
      <c r="J13">
        <v>3201.6190000000001</v>
      </c>
      <c r="K13">
        <v>1929.2550000000001</v>
      </c>
      <c r="L13">
        <f t="shared" si="2"/>
        <v>5130.8739999999998</v>
      </c>
      <c r="N13">
        <f t="shared" si="3"/>
        <v>62.3990961383967</v>
      </c>
    </row>
    <row r="15" spans="1:22" x14ac:dyDescent="0.25">
      <c r="E15" t="s">
        <v>6</v>
      </c>
      <c r="F15">
        <f>AVERAGE(F6:F14)</f>
        <v>54.286078091503079</v>
      </c>
      <c r="M15" t="s">
        <v>6</v>
      </c>
      <c r="N15">
        <f>AVERAGE(N6:N14)</f>
        <v>57.381877596804252</v>
      </c>
      <c r="U15" t="s">
        <v>6</v>
      </c>
      <c r="V15">
        <f>AVERAGE(V6:V14)</f>
        <v>55.533986710673624</v>
      </c>
    </row>
    <row r="16" spans="1:22" x14ac:dyDescent="0.25">
      <c r="E16" t="s">
        <v>7</v>
      </c>
      <c r="F16">
        <f>STDEV(F6:F14)</f>
        <v>8.6531666573566728</v>
      </c>
      <c r="M16" t="s">
        <v>7</v>
      </c>
      <c r="N16">
        <f>STDEV(N6:N14)</f>
        <v>9.2376465147600069</v>
      </c>
      <c r="U16" t="s">
        <v>7</v>
      </c>
      <c r="V16">
        <f>STDEV(V6:V14)</f>
        <v>8.1762108359380203</v>
      </c>
    </row>
    <row r="17" spans="1:22" x14ac:dyDescent="0.25">
      <c r="E17" t="s">
        <v>8</v>
      </c>
      <c r="F17">
        <f>COUNT(F6:F14)</f>
        <v>5</v>
      </c>
      <c r="M17" t="s">
        <v>8</v>
      </c>
      <c r="N17">
        <f>COUNT(N6:N14)</f>
        <v>8</v>
      </c>
      <c r="U17" t="s">
        <v>8</v>
      </c>
      <c r="V17">
        <f>COUNT(V6:V14)</f>
        <v>6</v>
      </c>
    </row>
    <row r="18" spans="1:22" x14ac:dyDescent="0.25">
      <c r="E18" t="s">
        <v>9</v>
      </c>
      <c r="F18">
        <f>F16/SQRT(F17)</f>
        <v>3.8698137732968299</v>
      </c>
      <c r="M18" t="s">
        <v>9</v>
      </c>
      <c r="N18">
        <f>N16/SQRT(N17)</f>
        <v>3.2660012463955383</v>
      </c>
      <c r="U18" t="s">
        <v>9</v>
      </c>
      <c r="V18">
        <f>V16/SQRT(V17)</f>
        <v>3.3379240962438095</v>
      </c>
    </row>
    <row r="22" spans="1:22" ht="23.25" x14ac:dyDescent="0.35">
      <c r="A22" s="6" t="s">
        <v>22</v>
      </c>
    </row>
    <row r="23" spans="1:22" ht="21" x14ac:dyDescent="0.35">
      <c r="A23" s="2" t="s">
        <v>4</v>
      </c>
      <c r="I23" s="1" t="s">
        <v>20</v>
      </c>
      <c r="Q23" s="1" t="s">
        <v>24</v>
      </c>
    </row>
    <row r="24" spans="1:22" x14ac:dyDescent="0.25">
      <c r="B24" s="16" t="s">
        <v>5</v>
      </c>
      <c r="C24" s="16"/>
      <c r="D24" s="16"/>
      <c r="J24" s="16" t="s">
        <v>5</v>
      </c>
      <c r="K24" s="16"/>
      <c r="L24" s="16"/>
      <c r="R24" s="16" t="s">
        <v>5</v>
      </c>
      <c r="S24" s="16"/>
      <c r="T24" s="16"/>
    </row>
    <row r="25" spans="1:22" x14ac:dyDescent="0.25">
      <c r="B25" t="s">
        <v>0</v>
      </c>
      <c r="C25" t="s">
        <v>1</v>
      </c>
      <c r="D25" t="s">
        <v>2</v>
      </c>
      <c r="F25" t="s">
        <v>3</v>
      </c>
      <c r="J25" t="s">
        <v>0</v>
      </c>
      <c r="K25" t="s">
        <v>1</v>
      </c>
      <c r="L25" t="s">
        <v>2</v>
      </c>
      <c r="N25" t="s">
        <v>3</v>
      </c>
      <c r="R25" t="s">
        <v>0</v>
      </c>
      <c r="S25" t="s">
        <v>1</v>
      </c>
      <c r="T25" t="s">
        <v>2</v>
      </c>
      <c r="V25" t="s">
        <v>3</v>
      </c>
    </row>
    <row r="27" spans="1:22" x14ac:dyDescent="0.25">
      <c r="B27">
        <v>1551.2339999999999</v>
      </c>
      <c r="C27">
        <v>2060.8910000000001</v>
      </c>
      <c r="D27">
        <f t="shared" ref="D27:D30" si="6">B27+C27</f>
        <v>3612.125</v>
      </c>
      <c r="F27">
        <f t="shared" ref="F27:F30" si="7">(B27/D27)*100</f>
        <v>42.945191542374637</v>
      </c>
      <c r="J27">
        <v>2061.598</v>
      </c>
      <c r="K27">
        <v>842.01199999999994</v>
      </c>
      <c r="L27">
        <f t="shared" ref="L27:L29" si="8">J27+K27</f>
        <v>2903.6099999999997</v>
      </c>
      <c r="N27">
        <f t="shared" ref="N27:N29" si="9">(J27/L27)*100</f>
        <v>71.001201952052796</v>
      </c>
      <c r="R27">
        <v>7095.9830000000002</v>
      </c>
      <c r="S27">
        <v>1885.6980000000001</v>
      </c>
      <c r="T27">
        <f t="shared" ref="T27:T30" si="10">R27+S27</f>
        <v>8981.6810000000005</v>
      </c>
      <c r="V27">
        <f t="shared" ref="V27:V30" si="11">(R27/T27)*100</f>
        <v>79.005065978183822</v>
      </c>
    </row>
    <row r="28" spans="1:22" x14ac:dyDescent="0.25">
      <c r="B28">
        <v>4095.134</v>
      </c>
      <c r="C28">
        <v>2723.2840000000001</v>
      </c>
      <c r="D28">
        <f t="shared" si="6"/>
        <v>6818.4179999999997</v>
      </c>
      <c r="F28">
        <f t="shared" si="7"/>
        <v>60.059884858921819</v>
      </c>
      <c r="J28">
        <v>10654.832</v>
      </c>
      <c r="K28">
        <v>6367.79</v>
      </c>
      <c r="L28">
        <f t="shared" si="8"/>
        <v>17022.621999999999</v>
      </c>
      <c r="N28">
        <f t="shared" si="9"/>
        <v>62.592190556777915</v>
      </c>
      <c r="R28">
        <v>3337.4769999999999</v>
      </c>
      <c r="S28">
        <v>1935.0619999999999</v>
      </c>
      <c r="T28">
        <f t="shared" si="10"/>
        <v>5272.5389999999998</v>
      </c>
      <c r="V28">
        <f t="shared" si="11"/>
        <v>63.299237805543015</v>
      </c>
    </row>
    <row r="29" spans="1:22" x14ac:dyDescent="0.25">
      <c r="B29">
        <v>10611.761</v>
      </c>
      <c r="C29">
        <v>3685.6480000000001</v>
      </c>
      <c r="D29">
        <f t="shared" si="6"/>
        <v>14297.409</v>
      </c>
      <c r="F29">
        <f t="shared" si="7"/>
        <v>74.22156699860794</v>
      </c>
      <c r="J29">
        <v>459000</v>
      </c>
      <c r="K29">
        <v>544000</v>
      </c>
      <c r="L29">
        <f t="shared" si="8"/>
        <v>1003000</v>
      </c>
      <c r="N29">
        <f t="shared" si="9"/>
        <v>45.762711864406782</v>
      </c>
      <c r="R29">
        <v>10946.977999999999</v>
      </c>
      <c r="S29">
        <v>11276.986000000001</v>
      </c>
      <c r="T29">
        <f t="shared" si="10"/>
        <v>22223.964</v>
      </c>
      <c r="V29">
        <f t="shared" si="11"/>
        <v>49.257540193999588</v>
      </c>
    </row>
    <row r="30" spans="1:22" x14ac:dyDescent="0.25">
      <c r="B30">
        <v>2536.335</v>
      </c>
      <c r="C30">
        <v>2675.6979999999999</v>
      </c>
      <c r="D30">
        <f t="shared" si="6"/>
        <v>5212.0329999999994</v>
      </c>
      <c r="F30">
        <f t="shared" si="7"/>
        <v>48.663064873150269</v>
      </c>
      <c r="R30">
        <v>643000</v>
      </c>
      <c r="S30">
        <v>407000</v>
      </c>
      <c r="T30">
        <f t="shared" si="10"/>
        <v>1050000</v>
      </c>
      <c r="V30">
        <f t="shared" si="11"/>
        <v>61.238095238095234</v>
      </c>
    </row>
    <row r="33" spans="1:22" x14ac:dyDescent="0.25">
      <c r="E33" t="s">
        <v>6</v>
      </c>
      <c r="F33">
        <f>AVERAGE(F27:F32)</f>
        <v>56.472427068263663</v>
      </c>
      <c r="M33" t="s">
        <v>6</v>
      </c>
      <c r="N33">
        <f>AVERAGE(N27:N32)</f>
        <v>59.785368124412493</v>
      </c>
      <c r="U33" t="s">
        <v>6</v>
      </c>
      <c r="V33">
        <f>AVERAGE(V27:V32)</f>
        <v>63.199984803955417</v>
      </c>
    </row>
    <row r="34" spans="1:22" x14ac:dyDescent="0.25">
      <c r="E34" t="s">
        <v>7</v>
      </c>
      <c r="F34">
        <f>STDEV(F27:F32)</f>
        <v>13.806689930779175</v>
      </c>
      <c r="M34" t="s">
        <v>7</v>
      </c>
      <c r="N34">
        <f>STDEV(N27:N32)</f>
        <v>12.851226968705141</v>
      </c>
      <c r="U34" t="s">
        <v>7</v>
      </c>
      <c r="V34">
        <f>STDEV(V27:V32)</f>
        <v>12.220900327616199</v>
      </c>
    </row>
    <row r="35" spans="1:22" x14ac:dyDescent="0.25">
      <c r="E35" t="s">
        <v>8</v>
      </c>
      <c r="F35">
        <f>COUNT(F27:F32)</f>
        <v>4</v>
      </c>
      <c r="M35" t="s">
        <v>8</v>
      </c>
      <c r="N35">
        <f>COUNT(N27:N32)</f>
        <v>3</v>
      </c>
      <c r="U35" t="s">
        <v>8</v>
      </c>
      <c r="V35">
        <f>COUNT(V27:V32)</f>
        <v>4</v>
      </c>
    </row>
    <row r="36" spans="1:22" x14ac:dyDescent="0.25">
      <c r="E36" t="s">
        <v>9</v>
      </c>
      <c r="F36">
        <f>F34/SQRT(F35)</f>
        <v>6.9033449653895875</v>
      </c>
      <c r="M36" t="s">
        <v>9</v>
      </c>
      <c r="N36">
        <f>N34/SQRT(N35)</f>
        <v>7.4196593497988923</v>
      </c>
      <c r="U36" t="s">
        <v>9</v>
      </c>
      <c r="V36">
        <f>V34/SQRT(V35)</f>
        <v>6.1104501638080997</v>
      </c>
    </row>
    <row r="40" spans="1:22" ht="23.25" x14ac:dyDescent="0.35">
      <c r="A40" s="6" t="s">
        <v>23</v>
      </c>
    </row>
    <row r="41" spans="1:22" ht="21" x14ac:dyDescent="0.35">
      <c r="A41" s="2" t="s">
        <v>4</v>
      </c>
      <c r="I41" s="1" t="s">
        <v>20</v>
      </c>
      <c r="Q41" s="1" t="s">
        <v>24</v>
      </c>
    </row>
    <row r="42" spans="1:22" x14ac:dyDescent="0.25">
      <c r="B42" s="16" t="s">
        <v>5</v>
      </c>
      <c r="C42" s="16"/>
      <c r="D42" s="16"/>
      <c r="J42" s="16" t="s">
        <v>5</v>
      </c>
      <c r="K42" s="16"/>
      <c r="L42" s="16"/>
      <c r="R42" s="16" t="s">
        <v>5</v>
      </c>
      <c r="S42" s="16"/>
      <c r="T42" s="16"/>
    </row>
    <row r="43" spans="1:22" x14ac:dyDescent="0.25">
      <c r="B43" t="s">
        <v>0</v>
      </c>
      <c r="C43" t="s">
        <v>1</v>
      </c>
      <c r="D43" t="s">
        <v>2</v>
      </c>
      <c r="F43" t="s">
        <v>3</v>
      </c>
      <c r="J43" t="s">
        <v>0</v>
      </c>
      <c r="K43" t="s">
        <v>1</v>
      </c>
      <c r="L43" t="s">
        <v>2</v>
      </c>
      <c r="N43" t="s">
        <v>3</v>
      </c>
      <c r="R43" t="s">
        <v>0</v>
      </c>
      <c r="S43" t="s">
        <v>1</v>
      </c>
      <c r="T43" t="s">
        <v>2</v>
      </c>
      <c r="V43" t="s">
        <v>3</v>
      </c>
    </row>
    <row r="45" spans="1:22" x14ac:dyDescent="0.25">
      <c r="B45">
        <v>12108.296</v>
      </c>
      <c r="C45">
        <v>5035.7700000000004</v>
      </c>
      <c r="D45">
        <f t="shared" ref="D45:D47" si="12">B45+C45</f>
        <v>17144.065999999999</v>
      </c>
      <c r="F45">
        <f t="shared" ref="F45:F47" si="13">(B45/D45)*100</f>
        <v>70.626746303939797</v>
      </c>
      <c r="J45">
        <v>16849.357</v>
      </c>
      <c r="K45">
        <v>15685.593000000001</v>
      </c>
      <c r="L45">
        <f t="shared" ref="L45:L50" si="14">J45+K45</f>
        <v>32534.95</v>
      </c>
      <c r="N45">
        <f t="shared" ref="N45:N50" si="15">(J45/L45)*100</f>
        <v>51.788482846907712</v>
      </c>
      <c r="R45">
        <v>12438.772999999999</v>
      </c>
      <c r="S45">
        <v>8571.0370000000003</v>
      </c>
      <c r="T45">
        <f t="shared" ref="T45:T50" si="16">R45+S45</f>
        <v>21009.809999999998</v>
      </c>
      <c r="V45">
        <f t="shared" ref="V45:V50" si="17">(R45/T45)*100</f>
        <v>59.204595377111936</v>
      </c>
    </row>
    <row r="46" spans="1:22" x14ac:dyDescent="0.25">
      <c r="B46">
        <v>4593.7700000000004</v>
      </c>
      <c r="C46">
        <v>3721.5479999999998</v>
      </c>
      <c r="D46">
        <f t="shared" si="12"/>
        <v>8315.3179999999993</v>
      </c>
      <c r="F46">
        <f t="shared" si="13"/>
        <v>55.244670137690477</v>
      </c>
      <c r="J46">
        <v>22716.22</v>
      </c>
      <c r="K46">
        <v>15577.602000000001</v>
      </c>
      <c r="L46">
        <f t="shared" si="14"/>
        <v>38293.822</v>
      </c>
      <c r="N46">
        <f t="shared" si="15"/>
        <v>59.320848151432891</v>
      </c>
      <c r="R46">
        <v>8823.1280000000006</v>
      </c>
      <c r="S46">
        <v>4324.7520000000004</v>
      </c>
      <c r="T46">
        <f t="shared" si="16"/>
        <v>13147.880000000001</v>
      </c>
      <c r="V46">
        <f t="shared" si="17"/>
        <v>67.106849165036493</v>
      </c>
    </row>
    <row r="47" spans="1:22" x14ac:dyDescent="0.25">
      <c r="B47">
        <v>1100000</v>
      </c>
      <c r="C47">
        <v>768000</v>
      </c>
      <c r="D47">
        <f t="shared" si="12"/>
        <v>1868000</v>
      </c>
      <c r="F47">
        <f t="shared" si="13"/>
        <v>58.886509635974306</v>
      </c>
      <c r="J47">
        <v>11069.157999999999</v>
      </c>
      <c r="K47">
        <v>11120.803</v>
      </c>
      <c r="L47">
        <f t="shared" si="14"/>
        <v>22189.960999999999</v>
      </c>
      <c r="N47">
        <f t="shared" si="15"/>
        <v>49.883629808993355</v>
      </c>
      <c r="R47">
        <v>25118.332999999999</v>
      </c>
      <c r="S47">
        <v>21965.472000000002</v>
      </c>
      <c r="T47">
        <f t="shared" si="16"/>
        <v>47083.805</v>
      </c>
      <c r="V47">
        <f t="shared" si="17"/>
        <v>53.348137432817921</v>
      </c>
    </row>
    <row r="48" spans="1:22" x14ac:dyDescent="0.25">
      <c r="J48">
        <v>5569.3090000000002</v>
      </c>
      <c r="K48">
        <v>3700.2460000000001</v>
      </c>
      <c r="L48">
        <f t="shared" si="14"/>
        <v>9269.5550000000003</v>
      </c>
      <c r="N48">
        <f t="shared" si="15"/>
        <v>60.081729921231386</v>
      </c>
      <c r="R48">
        <v>28551.664000000001</v>
      </c>
      <c r="S48">
        <v>18926.936000000002</v>
      </c>
      <c r="T48">
        <f t="shared" si="16"/>
        <v>47478.600000000006</v>
      </c>
      <c r="V48">
        <f t="shared" si="17"/>
        <v>60.135859102837905</v>
      </c>
    </row>
    <row r="49" spans="5:22" x14ac:dyDescent="0.25">
      <c r="J49">
        <v>7106.5889999999999</v>
      </c>
      <c r="K49">
        <v>5423.2669999999998</v>
      </c>
      <c r="L49">
        <f t="shared" si="14"/>
        <v>12529.856</v>
      </c>
      <c r="N49">
        <f t="shared" si="15"/>
        <v>56.717243997057906</v>
      </c>
      <c r="R49">
        <v>24083.149000000001</v>
      </c>
      <c r="S49">
        <v>13983.550999999999</v>
      </c>
      <c r="T49">
        <f t="shared" si="16"/>
        <v>38066.699999999997</v>
      </c>
      <c r="V49">
        <f t="shared" si="17"/>
        <v>63.265660012556914</v>
      </c>
    </row>
    <row r="50" spans="5:22" x14ac:dyDescent="0.25">
      <c r="J50">
        <v>8334.3089999999993</v>
      </c>
      <c r="K50">
        <v>4027.4180000000001</v>
      </c>
      <c r="L50">
        <f t="shared" si="14"/>
        <v>12361.726999999999</v>
      </c>
      <c r="N50">
        <f t="shared" si="15"/>
        <v>67.420264175062272</v>
      </c>
      <c r="R50">
        <v>13361.087</v>
      </c>
      <c r="S50">
        <v>15840.421</v>
      </c>
      <c r="T50">
        <f t="shared" si="16"/>
        <v>29201.508000000002</v>
      </c>
      <c r="V50">
        <f t="shared" si="17"/>
        <v>45.754784307714516</v>
      </c>
    </row>
    <row r="52" spans="5:22" x14ac:dyDescent="0.25">
      <c r="E52" t="s">
        <v>6</v>
      </c>
      <c r="F52">
        <f>AVERAGE(F45:F51)</f>
        <v>61.58597535920152</v>
      </c>
      <c r="M52" t="s">
        <v>6</v>
      </c>
      <c r="N52">
        <f>AVERAGE(N45:N51)</f>
        <v>57.535366483447582</v>
      </c>
      <c r="U52" t="s">
        <v>6</v>
      </c>
      <c r="V52">
        <f>AVERAGE(V45:V51)</f>
        <v>58.135980899679282</v>
      </c>
    </row>
    <row r="53" spans="5:22" x14ac:dyDescent="0.25">
      <c r="E53" t="s">
        <v>7</v>
      </c>
      <c r="F53">
        <f>STDEV(F45:F51)</f>
        <v>8.0384950823666799</v>
      </c>
      <c r="M53" t="s">
        <v>7</v>
      </c>
      <c r="N53">
        <f>STDEV(N45:N51)</f>
        <v>6.3186736580952996</v>
      </c>
      <c r="U53" t="s">
        <v>7</v>
      </c>
      <c r="V53">
        <f>STDEV(V45:V51)</f>
        <v>7.5914294974843841</v>
      </c>
    </row>
    <row r="54" spans="5:22" x14ac:dyDescent="0.25">
      <c r="E54" t="s">
        <v>8</v>
      </c>
      <c r="F54">
        <f>COUNT(F45:F51)</f>
        <v>3</v>
      </c>
      <c r="M54" t="s">
        <v>8</v>
      </c>
      <c r="N54">
        <f>COUNT(N45:N51)</f>
        <v>6</v>
      </c>
      <c r="U54" t="s">
        <v>8</v>
      </c>
      <c r="V54">
        <f>COUNT(V45:V51)</f>
        <v>6</v>
      </c>
    </row>
    <row r="55" spans="5:22" x14ac:dyDescent="0.25">
      <c r="E55" t="s">
        <v>9</v>
      </c>
      <c r="F55">
        <f>F53/SQRT(F54)</f>
        <v>4.6410272996838859</v>
      </c>
      <c r="M55" t="s">
        <v>9</v>
      </c>
      <c r="N55">
        <f>N53/SQRT(N54)</f>
        <v>2.57958771891645</v>
      </c>
      <c r="U55" t="s">
        <v>9</v>
      </c>
      <c r="V55">
        <f>V53/SQRT(V54)</f>
        <v>3.0991881145249427</v>
      </c>
    </row>
  </sheetData>
  <mergeCells count="9">
    <mergeCell ref="R3:T3"/>
    <mergeCell ref="R24:T24"/>
    <mergeCell ref="R42:T42"/>
    <mergeCell ref="B3:D3"/>
    <mergeCell ref="J3:L3"/>
    <mergeCell ref="B24:D24"/>
    <mergeCell ref="J24:L24"/>
    <mergeCell ref="B42:D42"/>
    <mergeCell ref="J42:L42"/>
  </mergeCells>
  <pageMargins left="0.7" right="0.7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O15" sqref="O15"/>
    </sheetView>
  </sheetViews>
  <sheetFormatPr defaultRowHeight="15" x14ac:dyDescent="0.25"/>
  <sheetData>
    <row r="1" spans="1:8" ht="15.75" x14ac:dyDescent="0.25">
      <c r="A1" s="10" t="s">
        <v>24</v>
      </c>
    </row>
    <row r="2" spans="1:8" x14ac:dyDescent="0.25">
      <c r="B2" s="16" t="s">
        <v>30</v>
      </c>
      <c r="C2" s="16"/>
      <c r="D2" s="16"/>
      <c r="E2" s="16"/>
      <c r="F2" s="16"/>
    </row>
    <row r="3" spans="1:8" x14ac:dyDescent="0.25">
      <c r="A3" t="s">
        <v>31</v>
      </c>
      <c r="F3" t="s">
        <v>32</v>
      </c>
      <c r="G3" t="s">
        <v>7</v>
      </c>
      <c r="H3" t="s">
        <v>8</v>
      </c>
    </row>
    <row r="5" spans="1:8" x14ac:dyDescent="0.25">
      <c r="A5">
        <v>0</v>
      </c>
      <c r="B5" s="4">
        <v>98.323447873220402</v>
      </c>
      <c r="C5" s="4">
        <v>91.81943768137657</v>
      </c>
      <c r="D5" s="4">
        <v>92.828327283370555</v>
      </c>
      <c r="F5" s="4">
        <f t="shared" ref="F5:F11" si="0">AVERAGE(B5:E5)</f>
        <v>94.323737612655847</v>
      </c>
      <c r="G5" s="4">
        <f t="shared" ref="G5:G11" si="1">STDEV(B5:E5)</f>
        <v>3.5003894331348278</v>
      </c>
      <c r="H5">
        <f t="shared" ref="H5:H11" si="2">COUNT(B5:E5)</f>
        <v>3</v>
      </c>
    </row>
    <row r="6" spans="1:8" x14ac:dyDescent="0.25">
      <c r="A6">
        <v>1</v>
      </c>
      <c r="B6" s="4">
        <v>93.281914512754753</v>
      </c>
      <c r="C6" s="4">
        <v>95.867464714234018</v>
      </c>
      <c r="D6" s="4">
        <v>97.931635879731644</v>
      </c>
      <c r="F6" s="4">
        <f t="shared" si="0"/>
        <v>95.693671702240138</v>
      </c>
      <c r="G6" s="4">
        <f t="shared" si="1"/>
        <v>2.329727496059097</v>
      </c>
      <c r="H6">
        <f t="shared" si="2"/>
        <v>3</v>
      </c>
    </row>
    <row r="7" spans="1:8" x14ac:dyDescent="0.25">
      <c r="A7">
        <v>2</v>
      </c>
      <c r="B7" s="4">
        <v>92.145223297781214</v>
      </c>
      <c r="C7" s="4">
        <v>93.016967715171489</v>
      </c>
      <c r="D7" s="4">
        <v>86.472400635130242</v>
      </c>
      <c r="F7" s="4">
        <f t="shared" si="0"/>
        <v>90.544863882694315</v>
      </c>
      <c r="G7" s="4">
        <f t="shared" si="1"/>
        <v>3.5536885428217913</v>
      </c>
      <c r="H7">
        <f t="shared" si="2"/>
        <v>3</v>
      </c>
    </row>
    <row r="8" spans="1:8" x14ac:dyDescent="0.25">
      <c r="A8">
        <v>4</v>
      </c>
      <c r="B8" s="4">
        <v>15.572847769248616</v>
      </c>
      <c r="C8" s="4">
        <v>85.942688884668797</v>
      </c>
      <c r="D8" s="4">
        <v>92.629117063726113</v>
      </c>
      <c r="F8" s="4">
        <f t="shared" si="0"/>
        <v>64.714884572547831</v>
      </c>
      <c r="G8" s="4">
        <f t="shared" si="1"/>
        <v>42.689365377468839</v>
      </c>
      <c r="H8">
        <f t="shared" si="2"/>
        <v>3</v>
      </c>
    </row>
    <row r="9" spans="1:8" x14ac:dyDescent="0.25">
      <c r="A9">
        <v>6</v>
      </c>
      <c r="B9" s="4">
        <v>9.714411754920441</v>
      </c>
      <c r="C9" s="4">
        <v>32.996778696388816</v>
      </c>
      <c r="D9" s="4">
        <v>28.512378265329357</v>
      </c>
      <c r="F9" s="4">
        <f t="shared" si="0"/>
        <v>23.741189572212871</v>
      </c>
      <c r="G9" s="4">
        <f t="shared" si="1"/>
        <v>12.352746000719309</v>
      </c>
      <c r="H9">
        <f t="shared" si="2"/>
        <v>3</v>
      </c>
    </row>
    <row r="10" spans="1:8" x14ac:dyDescent="0.25">
      <c r="A10">
        <v>8</v>
      </c>
      <c r="B10" s="4">
        <v>3.6047998804151105</v>
      </c>
      <c r="C10" s="4">
        <v>23.080974382450499</v>
      </c>
      <c r="D10" s="4">
        <v>12.311093039588956</v>
      </c>
      <c r="F10" s="4">
        <f t="shared" si="0"/>
        <v>12.998955767484857</v>
      </c>
      <c r="G10" s="4">
        <f t="shared" si="1"/>
        <v>9.7562907735345092</v>
      </c>
      <c r="H10">
        <f t="shared" si="2"/>
        <v>3</v>
      </c>
    </row>
    <row r="11" spans="1:8" x14ac:dyDescent="0.25">
      <c r="A11">
        <v>10</v>
      </c>
      <c r="B11" s="4">
        <v>3.0356180501666694</v>
      </c>
      <c r="C11" s="4">
        <v>46.783048099910772</v>
      </c>
      <c r="D11" s="4">
        <v>6.4098785538273626</v>
      </c>
      <c r="F11" s="4">
        <f t="shared" si="0"/>
        <v>18.742848234634934</v>
      </c>
      <c r="G11" s="4">
        <f t="shared" si="1"/>
        <v>24.342062666300535</v>
      </c>
      <c r="H11">
        <f t="shared" si="2"/>
        <v>3</v>
      </c>
    </row>
    <row r="15" spans="1:8" ht="15.75" x14ac:dyDescent="0.25">
      <c r="A15" s="10"/>
    </row>
    <row r="16" spans="1:8" ht="15.75" x14ac:dyDescent="0.25">
      <c r="A16" s="10" t="s">
        <v>29</v>
      </c>
    </row>
    <row r="17" spans="1:8" x14ac:dyDescent="0.25">
      <c r="B17" s="16" t="s">
        <v>30</v>
      </c>
      <c r="C17" s="16"/>
      <c r="D17" s="16"/>
      <c r="E17" s="16"/>
      <c r="F17" s="16"/>
    </row>
    <row r="18" spans="1:8" x14ac:dyDescent="0.25">
      <c r="A18" t="s">
        <v>31</v>
      </c>
      <c r="F18" t="s">
        <v>32</v>
      </c>
      <c r="G18" t="s">
        <v>7</v>
      </c>
      <c r="H18" t="s">
        <v>8</v>
      </c>
    </row>
    <row r="20" spans="1:8" x14ac:dyDescent="0.25">
      <c r="A20">
        <v>0</v>
      </c>
      <c r="B20" s="4">
        <v>97.11892731504696</v>
      </c>
      <c r="C20" s="4"/>
      <c r="D20" s="4">
        <v>87.112275813996064</v>
      </c>
      <c r="F20" s="4">
        <f t="shared" ref="F20:F26" si="3">AVERAGE(B20:E20)</f>
        <v>92.115601564521512</v>
      </c>
      <c r="G20" s="4">
        <f t="shared" ref="G20:G26" si="4">STDEV(B20:E20)</f>
        <v>7.0757711333636335</v>
      </c>
      <c r="H20">
        <f t="shared" ref="H20:H26" si="5">COUNT(B20:E20)</f>
        <v>2</v>
      </c>
    </row>
    <row r="21" spans="1:8" x14ac:dyDescent="0.25">
      <c r="A21">
        <v>1</v>
      </c>
      <c r="B21" s="4">
        <v>84.315247958399809</v>
      </c>
      <c r="C21" s="4">
        <v>78.164760253849153</v>
      </c>
      <c r="D21" s="4">
        <v>80.71742669366327</v>
      </c>
      <c r="F21" s="4">
        <f t="shared" si="3"/>
        <v>81.065811635304073</v>
      </c>
      <c r="G21" s="4">
        <f t="shared" si="4"/>
        <v>3.090008705752906</v>
      </c>
      <c r="H21">
        <f t="shared" si="5"/>
        <v>3</v>
      </c>
    </row>
    <row r="22" spans="1:8" x14ac:dyDescent="0.25">
      <c r="A22">
        <v>2</v>
      </c>
      <c r="B22" s="4">
        <v>51.739842131278067</v>
      </c>
      <c r="C22" s="4">
        <v>38.958695133993935</v>
      </c>
      <c r="D22" s="4">
        <v>52.570361756636444</v>
      </c>
      <c r="F22" s="4">
        <f t="shared" si="3"/>
        <v>47.756299673969487</v>
      </c>
      <c r="G22" s="4">
        <f t="shared" si="4"/>
        <v>7.6302572003422489</v>
      </c>
      <c r="H22">
        <f t="shared" si="5"/>
        <v>3</v>
      </c>
    </row>
    <row r="23" spans="1:8" x14ac:dyDescent="0.25">
      <c r="A23">
        <v>4</v>
      </c>
      <c r="B23" s="4">
        <v>2.4492448757797067</v>
      </c>
      <c r="C23" s="4">
        <v>4.0612128712209694</v>
      </c>
      <c r="D23" s="4">
        <v>7.7285968455967176</v>
      </c>
      <c r="F23" s="4">
        <f t="shared" si="3"/>
        <v>4.7463515308657982</v>
      </c>
      <c r="G23" s="4">
        <f t="shared" si="4"/>
        <v>2.7055407116707029</v>
      </c>
      <c r="H23">
        <f t="shared" si="5"/>
        <v>3</v>
      </c>
    </row>
    <row r="24" spans="1:8" x14ac:dyDescent="0.25">
      <c r="A24">
        <v>6</v>
      </c>
      <c r="B24" s="4">
        <v>5.3737251249018074</v>
      </c>
      <c r="C24" s="4">
        <v>14.842743688168284</v>
      </c>
      <c r="D24" s="4">
        <v>11.816051704444835</v>
      </c>
      <c r="F24" s="4">
        <f t="shared" si="3"/>
        <v>10.677506839171642</v>
      </c>
      <c r="G24" s="4">
        <f t="shared" si="4"/>
        <v>4.8360925803329327</v>
      </c>
      <c r="H24">
        <f t="shared" si="5"/>
        <v>3</v>
      </c>
    </row>
    <row r="25" spans="1:8" x14ac:dyDescent="0.25">
      <c r="A25">
        <v>8</v>
      </c>
      <c r="B25" s="4">
        <v>0.33641383056057556</v>
      </c>
      <c r="C25" s="4">
        <v>16.04084944601842</v>
      </c>
      <c r="D25" s="4">
        <v>3.9502343100254489</v>
      </c>
      <c r="F25" s="4">
        <f t="shared" si="3"/>
        <v>6.7758325288681478</v>
      </c>
      <c r="G25" s="4">
        <f t="shared" si="4"/>
        <v>8.2246780162362878</v>
      </c>
      <c r="H25">
        <f t="shared" si="5"/>
        <v>3</v>
      </c>
    </row>
    <row r="26" spans="1:8" x14ac:dyDescent="0.25">
      <c r="A26">
        <v>10</v>
      </c>
      <c r="B26" s="4">
        <v>0.46024713433563974</v>
      </c>
      <c r="C26" s="4">
        <v>3.0495088057164805</v>
      </c>
      <c r="D26" s="4">
        <v>3.1923389026193933</v>
      </c>
      <c r="F26" s="4">
        <f t="shared" si="3"/>
        <v>2.2340316142238379</v>
      </c>
      <c r="G26" s="4">
        <f t="shared" si="4"/>
        <v>1.5378015622844541</v>
      </c>
      <c r="H26">
        <f t="shared" si="5"/>
        <v>3</v>
      </c>
    </row>
    <row r="29" spans="1:8" ht="15.75" x14ac:dyDescent="0.25">
      <c r="A29" s="10"/>
    </row>
    <row r="30" spans="1:8" x14ac:dyDescent="0.25">
      <c r="B30" s="16"/>
      <c r="C30" s="16"/>
      <c r="D30" s="16"/>
      <c r="E30" s="16"/>
      <c r="F30" s="16"/>
    </row>
    <row r="31" spans="1:8" ht="15.75" x14ac:dyDescent="0.25">
      <c r="A31" s="10" t="s">
        <v>20</v>
      </c>
    </row>
    <row r="32" spans="1:8" x14ac:dyDescent="0.25">
      <c r="B32" s="16" t="s">
        <v>30</v>
      </c>
      <c r="C32" s="16"/>
      <c r="D32" s="16"/>
      <c r="E32" s="16"/>
      <c r="F32" s="16"/>
    </row>
    <row r="33" spans="1:8" x14ac:dyDescent="0.25">
      <c r="A33" t="s">
        <v>31</v>
      </c>
      <c r="F33" t="s">
        <v>32</v>
      </c>
      <c r="G33" t="s">
        <v>7</v>
      </c>
      <c r="H33" t="s">
        <v>8</v>
      </c>
    </row>
    <row r="35" spans="1:8" x14ac:dyDescent="0.25">
      <c r="A35">
        <v>0</v>
      </c>
      <c r="B35" s="4">
        <v>79.185847134145419</v>
      </c>
      <c r="C35" s="4">
        <v>93.228606012356792</v>
      </c>
      <c r="D35" s="4">
        <v>96.14286687471359</v>
      </c>
      <c r="F35" s="4">
        <f t="shared" ref="F35:F41" si="6">AVERAGE(B35:E35)</f>
        <v>89.519106673738591</v>
      </c>
      <c r="G35" s="4">
        <f t="shared" ref="G35:G41" si="7">STDEV(B35:E35)</f>
        <v>9.0667203898604516</v>
      </c>
      <c r="H35">
        <f t="shared" ref="H35:H41" si="8">COUNT(B35:E35)</f>
        <v>3</v>
      </c>
    </row>
    <row r="36" spans="1:8" x14ac:dyDescent="0.25">
      <c r="A36">
        <v>1</v>
      </c>
      <c r="B36" s="4">
        <v>96.505020660320767</v>
      </c>
      <c r="C36" s="4">
        <v>93.855989420995215</v>
      </c>
      <c r="D36" s="4">
        <v>96.343182430246841</v>
      </c>
      <c r="F36" s="4">
        <f t="shared" si="6"/>
        <v>95.568064170520941</v>
      </c>
      <c r="G36" s="4">
        <f t="shared" si="7"/>
        <v>1.4849066853344857</v>
      </c>
      <c r="H36">
        <f t="shared" si="8"/>
        <v>3</v>
      </c>
    </row>
    <row r="37" spans="1:8" x14ac:dyDescent="0.25">
      <c r="A37">
        <v>2</v>
      </c>
      <c r="B37" s="4">
        <v>93.356549742315977</v>
      </c>
      <c r="C37" s="4">
        <v>93.296234063248221</v>
      </c>
      <c r="D37" s="4">
        <v>96.73396779526793</v>
      </c>
      <c r="F37" s="4">
        <f t="shared" si="6"/>
        <v>94.4622505336107</v>
      </c>
      <c r="G37" s="4">
        <f t="shared" si="7"/>
        <v>1.9675959907889846</v>
      </c>
      <c r="H37">
        <f t="shared" si="8"/>
        <v>3</v>
      </c>
    </row>
    <row r="38" spans="1:8" x14ac:dyDescent="0.25">
      <c r="A38">
        <v>4</v>
      </c>
      <c r="B38" s="4">
        <v>74.442556269140525</v>
      </c>
      <c r="C38" s="4">
        <v>92.489523537780855</v>
      </c>
      <c r="D38" s="4">
        <v>76.449207730004773</v>
      </c>
      <c r="F38" s="4">
        <f t="shared" si="6"/>
        <v>81.127095845642046</v>
      </c>
      <c r="G38" s="4">
        <f t="shared" si="7"/>
        <v>9.891169537302412</v>
      </c>
      <c r="H38">
        <f t="shared" si="8"/>
        <v>3</v>
      </c>
    </row>
    <row r="39" spans="1:8" x14ac:dyDescent="0.25">
      <c r="A39">
        <v>6</v>
      </c>
      <c r="B39" s="4">
        <v>53.597050182994636</v>
      </c>
      <c r="C39" s="4">
        <v>8.9269651304279467</v>
      </c>
      <c r="D39" s="4">
        <v>14.039795428926292</v>
      </c>
      <c r="F39" s="4">
        <f t="shared" si="6"/>
        <v>25.521270247449625</v>
      </c>
      <c r="G39" s="4">
        <f t="shared" si="7"/>
        <v>24.448360326557168</v>
      </c>
      <c r="H39">
        <f t="shared" si="8"/>
        <v>3</v>
      </c>
    </row>
    <row r="40" spans="1:8" x14ac:dyDescent="0.25">
      <c r="A40">
        <v>8</v>
      </c>
      <c r="B40" s="4">
        <v>3.8620017544041234</v>
      </c>
      <c r="C40" s="4">
        <v>16.560097658425686</v>
      </c>
      <c r="D40" s="4">
        <v>3.1830397386453746</v>
      </c>
      <c r="F40" s="4">
        <f t="shared" si="6"/>
        <v>7.868379717158394</v>
      </c>
      <c r="G40" s="4">
        <f t="shared" si="7"/>
        <v>7.5348999948653343</v>
      </c>
      <c r="H40">
        <f t="shared" si="8"/>
        <v>3</v>
      </c>
    </row>
    <row r="41" spans="1:8" x14ac:dyDescent="0.25">
      <c r="A41">
        <v>10</v>
      </c>
      <c r="B41" s="4">
        <v>11.497084987660831</v>
      </c>
      <c r="C41" s="4">
        <v>19.340180620151358</v>
      </c>
      <c r="D41" s="4">
        <v>4.5219763486050448</v>
      </c>
      <c r="F41" s="4">
        <f t="shared" si="6"/>
        <v>11.786413985472413</v>
      </c>
      <c r="G41" s="4">
        <f t="shared" si="7"/>
        <v>7.4133378386560356</v>
      </c>
      <c r="H41">
        <f t="shared" si="8"/>
        <v>3</v>
      </c>
    </row>
  </sheetData>
  <mergeCells count="4">
    <mergeCell ref="B2:F2"/>
    <mergeCell ref="B17:F17"/>
    <mergeCell ref="B30:F30"/>
    <mergeCell ref="B32:F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54"/>
  <sheetViews>
    <sheetView topLeftCell="P1" workbookViewId="0">
      <selection activeCell="H1" sqref="H1:H1048576"/>
    </sheetView>
  </sheetViews>
  <sheetFormatPr defaultRowHeight="15" x14ac:dyDescent="0.25"/>
  <sheetData>
    <row r="2" spans="1:32" ht="15.75" x14ac:dyDescent="0.25">
      <c r="A2" s="10" t="s">
        <v>33</v>
      </c>
      <c r="N2" s="10" t="s">
        <v>58</v>
      </c>
      <c r="Y2" s="10" t="s">
        <v>60</v>
      </c>
    </row>
    <row r="3" spans="1:32" x14ac:dyDescent="0.25">
      <c r="B3" s="16" t="s">
        <v>30</v>
      </c>
      <c r="C3" s="16"/>
      <c r="D3" s="16"/>
      <c r="E3" s="16"/>
      <c r="F3" s="16"/>
      <c r="G3" s="16"/>
      <c r="H3" s="16"/>
      <c r="O3" s="16" t="s">
        <v>30</v>
      </c>
      <c r="P3" s="16"/>
      <c r="Q3" s="16"/>
      <c r="R3" s="16"/>
      <c r="S3" s="16"/>
      <c r="Z3" s="16" t="s">
        <v>30</v>
      </c>
      <c r="AA3" s="16"/>
      <c r="AB3" s="16"/>
      <c r="AC3" s="16"/>
      <c r="AD3" s="16"/>
    </row>
    <row r="4" spans="1:32" x14ac:dyDescent="0.25">
      <c r="A4" t="s">
        <v>34</v>
      </c>
      <c r="H4" t="s">
        <v>32</v>
      </c>
      <c r="I4" t="s">
        <v>7</v>
      </c>
      <c r="J4" t="s">
        <v>8</v>
      </c>
      <c r="N4" t="s">
        <v>38</v>
      </c>
      <c r="O4" t="s">
        <v>56</v>
      </c>
      <c r="P4" t="s">
        <v>55</v>
      </c>
      <c r="S4" t="s">
        <v>32</v>
      </c>
      <c r="T4" t="s">
        <v>7</v>
      </c>
      <c r="U4" t="s">
        <v>8</v>
      </c>
      <c r="Y4" t="s">
        <v>38</v>
      </c>
      <c r="Z4" t="s">
        <v>56</v>
      </c>
      <c r="AA4" t="s">
        <v>57</v>
      </c>
      <c r="AD4" t="s">
        <v>32</v>
      </c>
      <c r="AE4" t="s">
        <v>7</v>
      </c>
      <c r="AF4" t="s">
        <v>8</v>
      </c>
    </row>
    <row r="6" spans="1:32" x14ac:dyDescent="0.25">
      <c r="A6">
        <v>0</v>
      </c>
      <c r="B6" s="4">
        <v>95.13998202024257</v>
      </c>
      <c r="C6" s="4">
        <v>95.76958563792401</v>
      </c>
      <c r="D6" s="4">
        <v>88.471103730194542</v>
      </c>
      <c r="E6" s="4">
        <v>99.599180120373504</v>
      </c>
      <c r="F6" s="4">
        <v>86.527787544894309</v>
      </c>
      <c r="H6" s="4">
        <f t="shared" ref="H6:H12" si="0">AVERAGE(B6:G6)</f>
        <v>93.101527810725784</v>
      </c>
      <c r="I6" s="4">
        <f t="shared" ref="I6:I12" si="1">STDEV(B6:G6)</f>
        <v>5.434799948452989</v>
      </c>
      <c r="J6">
        <f t="shared" ref="J6:J12" si="2">COUNT(B6:G6)</f>
        <v>5</v>
      </c>
      <c r="N6">
        <v>0</v>
      </c>
      <c r="O6" s="4">
        <v>98.519298158098437</v>
      </c>
      <c r="P6" s="4">
        <v>98.962907299661424</v>
      </c>
      <c r="Q6" s="4"/>
      <c r="R6" s="4"/>
      <c r="S6" s="4">
        <f t="shared" ref="S6:S12" si="3">AVERAGE(O6:R6)</f>
        <v>98.741102728879923</v>
      </c>
      <c r="T6" s="4">
        <f t="shared" ref="T6:T12" si="4">STDEV(O6:R6)</f>
        <v>0.31367903219553156</v>
      </c>
      <c r="U6">
        <f t="shared" ref="U6:U12" si="5">COUNT(O6:R6)</f>
        <v>2</v>
      </c>
      <c r="Y6">
        <v>0</v>
      </c>
      <c r="Z6" s="4">
        <v>99.535667203501262</v>
      </c>
      <c r="AA6" s="4">
        <v>96.119234763435202</v>
      </c>
      <c r="AB6" s="4">
        <v>99.211593397061009</v>
      </c>
      <c r="AC6" s="4"/>
      <c r="AD6" s="4">
        <f t="shared" ref="AD6:AD12" si="6">AVERAGE(Z6:AC6)</f>
        <v>98.288831787999143</v>
      </c>
      <c r="AE6" s="4">
        <f t="shared" ref="AE6:AE12" si="7">STDEV(Z6:AC6)</f>
        <v>1.8859001550328018</v>
      </c>
      <c r="AF6">
        <f t="shared" ref="AF6:AF12" si="8">COUNT(Z6:AC6)</f>
        <v>3</v>
      </c>
    </row>
    <row r="7" spans="1:32" x14ac:dyDescent="0.25">
      <c r="A7">
        <v>1</v>
      </c>
      <c r="B7" s="4">
        <v>90.423918995284922</v>
      </c>
      <c r="C7" s="4">
        <v>94.087174350942533</v>
      </c>
      <c r="D7" s="4">
        <v>96.845642616343042</v>
      </c>
      <c r="E7" s="4">
        <v>96.117841785295042</v>
      </c>
      <c r="F7" s="4"/>
      <c r="H7" s="4">
        <f t="shared" si="0"/>
        <v>94.368644436966377</v>
      </c>
      <c r="I7" s="4">
        <f t="shared" si="1"/>
        <v>2.8772264169746631</v>
      </c>
      <c r="J7">
        <f t="shared" si="2"/>
        <v>4</v>
      </c>
      <c r="N7">
        <v>1</v>
      </c>
      <c r="O7" s="4">
        <v>16.815475458840766</v>
      </c>
      <c r="P7" s="4">
        <v>14.784449600829456</v>
      </c>
      <c r="Q7" s="4"/>
      <c r="R7" s="4"/>
      <c r="S7" s="4">
        <f t="shared" si="3"/>
        <v>15.79996252983511</v>
      </c>
      <c r="T7" s="4">
        <f t="shared" si="4"/>
        <v>1.4361521569650231</v>
      </c>
      <c r="U7">
        <f t="shared" si="5"/>
        <v>2</v>
      </c>
      <c r="Y7">
        <v>1</v>
      </c>
      <c r="Z7" s="4">
        <v>2.3135235606543509</v>
      </c>
      <c r="AA7" s="4">
        <v>4.5266991033316977</v>
      </c>
      <c r="AB7" s="4">
        <v>1.2890694876701203</v>
      </c>
      <c r="AC7" s="4"/>
      <c r="AD7" s="4">
        <f t="shared" si="6"/>
        <v>2.7097640505520566</v>
      </c>
      <c r="AE7" s="4">
        <f t="shared" si="7"/>
        <v>1.6547858702647937</v>
      </c>
      <c r="AF7">
        <f t="shared" si="8"/>
        <v>3</v>
      </c>
    </row>
    <row r="8" spans="1:32" x14ac:dyDescent="0.25">
      <c r="A8">
        <v>2</v>
      </c>
      <c r="B8" s="4">
        <v>86.486091844929547</v>
      </c>
      <c r="C8" s="4">
        <v>85.168056303712802</v>
      </c>
      <c r="D8" s="4">
        <v>95.040792490524311</v>
      </c>
      <c r="E8" s="4">
        <v>74.437177955231945</v>
      </c>
      <c r="F8" s="4">
        <v>49.008842621182907</v>
      </c>
      <c r="H8" s="4">
        <f t="shared" si="0"/>
        <v>78.028192243116308</v>
      </c>
      <c r="I8" s="4">
        <f t="shared" si="1"/>
        <v>17.797193091552746</v>
      </c>
      <c r="J8">
        <f t="shared" si="2"/>
        <v>5</v>
      </c>
      <c r="N8">
        <v>2</v>
      </c>
      <c r="O8" s="4">
        <v>1.6668538083580435</v>
      </c>
      <c r="P8" s="4">
        <v>7.9479599689440725</v>
      </c>
      <c r="Q8" s="4"/>
      <c r="R8" s="4"/>
      <c r="S8" s="4">
        <f t="shared" si="3"/>
        <v>4.8074068886510579</v>
      </c>
      <c r="T8" s="4">
        <f t="shared" si="4"/>
        <v>4.4414127595029811</v>
      </c>
      <c r="U8">
        <f t="shared" si="5"/>
        <v>2</v>
      </c>
      <c r="Y8">
        <v>2</v>
      </c>
      <c r="Z8" s="4">
        <v>6.0730593076241357</v>
      </c>
      <c r="AA8" s="4">
        <v>5.4865847729662836</v>
      </c>
      <c r="AB8" s="4">
        <v>3.0790152459071152</v>
      </c>
      <c r="AC8" s="4"/>
      <c r="AD8" s="4">
        <f t="shared" si="6"/>
        <v>4.8795531088325115</v>
      </c>
      <c r="AE8" s="4">
        <f t="shared" si="7"/>
        <v>1.5866444282893042</v>
      </c>
      <c r="AF8">
        <f t="shared" si="8"/>
        <v>3</v>
      </c>
    </row>
    <row r="9" spans="1:32" x14ac:dyDescent="0.25">
      <c r="A9">
        <v>4</v>
      </c>
      <c r="B9" s="4">
        <v>58.562806467103492</v>
      </c>
      <c r="C9" s="4">
        <v>86.702661348985373</v>
      </c>
      <c r="D9" s="4">
        <v>17.772004412037603</v>
      </c>
      <c r="E9" s="4">
        <v>68.091680891693613</v>
      </c>
      <c r="F9" s="4">
        <v>21.645936155320715</v>
      </c>
      <c r="H9" s="4">
        <f t="shared" si="0"/>
        <v>50.555017855028161</v>
      </c>
      <c r="I9" s="4">
        <f t="shared" si="1"/>
        <v>29.953181526371779</v>
      </c>
      <c r="J9">
        <f t="shared" si="2"/>
        <v>5</v>
      </c>
      <c r="N9">
        <v>4</v>
      </c>
      <c r="O9" s="4">
        <v>6.8225152658500887</v>
      </c>
      <c r="P9" s="4">
        <v>4.9296847195926441</v>
      </c>
      <c r="Q9" s="4"/>
      <c r="R9" s="4"/>
      <c r="S9" s="4">
        <f t="shared" si="3"/>
        <v>5.8760999927213664</v>
      </c>
      <c r="T9" s="4">
        <f t="shared" si="4"/>
        <v>1.3384333148956771</v>
      </c>
      <c r="U9">
        <f t="shared" si="5"/>
        <v>2</v>
      </c>
      <c r="Y9">
        <v>4</v>
      </c>
      <c r="Z9" s="4">
        <v>1.0235661741272022</v>
      </c>
      <c r="AA9" s="4">
        <v>8.9608671633026553</v>
      </c>
      <c r="AB9" s="4">
        <v>4.0673047662660329</v>
      </c>
      <c r="AC9" s="4"/>
      <c r="AD9" s="4">
        <f t="shared" si="6"/>
        <v>4.6839127012319635</v>
      </c>
      <c r="AE9" s="4">
        <f t="shared" si="7"/>
        <v>4.0044151579586016</v>
      </c>
      <c r="AF9">
        <f t="shared" si="8"/>
        <v>3</v>
      </c>
    </row>
    <row r="10" spans="1:32" x14ac:dyDescent="0.25">
      <c r="A10">
        <v>6</v>
      </c>
      <c r="B10" s="4">
        <v>37.848106019764224</v>
      </c>
      <c r="C10" s="4">
        <v>14.344686995179048</v>
      </c>
      <c r="D10" s="4">
        <v>45.755961325693143</v>
      </c>
      <c r="E10" s="4">
        <v>73.687778894940863</v>
      </c>
      <c r="F10" s="4">
        <v>5.47588884110694</v>
      </c>
      <c r="H10" s="4">
        <f t="shared" si="0"/>
        <v>35.422484415336847</v>
      </c>
      <c r="I10" s="4">
        <f t="shared" si="1"/>
        <v>27.009115486291105</v>
      </c>
      <c r="J10">
        <f t="shared" si="2"/>
        <v>5</v>
      </c>
      <c r="N10">
        <v>6</v>
      </c>
      <c r="O10" s="4">
        <v>2.9955435602903453</v>
      </c>
      <c r="P10" s="4">
        <v>1.3260024397905199</v>
      </c>
      <c r="Q10" s="4"/>
      <c r="R10" s="4"/>
      <c r="S10" s="4">
        <f t="shared" si="3"/>
        <v>2.1607730000404324</v>
      </c>
      <c r="T10" s="4">
        <f t="shared" si="4"/>
        <v>1.1805438477752146</v>
      </c>
      <c r="U10">
        <f t="shared" si="5"/>
        <v>2</v>
      </c>
      <c r="Y10">
        <v>6</v>
      </c>
      <c r="Z10" s="4">
        <v>6.5773856094405376</v>
      </c>
      <c r="AA10" s="4">
        <v>5.8832224115903582</v>
      </c>
      <c r="AB10" s="4">
        <v>2.6589291927889875</v>
      </c>
      <c r="AC10" s="4"/>
      <c r="AD10" s="4">
        <f t="shared" si="6"/>
        <v>5.0398457379399613</v>
      </c>
      <c r="AE10" s="4">
        <f t="shared" si="7"/>
        <v>2.0909419725431477</v>
      </c>
      <c r="AF10">
        <f t="shared" si="8"/>
        <v>3</v>
      </c>
    </row>
    <row r="11" spans="1:32" x14ac:dyDescent="0.25">
      <c r="A11">
        <v>8</v>
      </c>
      <c r="B11" s="4">
        <v>11.658205023573387</v>
      </c>
      <c r="C11" s="4">
        <v>10.809298997885417</v>
      </c>
      <c r="D11" s="4">
        <v>4.9737102927665973</v>
      </c>
      <c r="E11" s="4">
        <v>42.545273638426409</v>
      </c>
      <c r="F11" s="4">
        <v>1.0696479773729581</v>
      </c>
      <c r="H11" s="4">
        <f t="shared" si="0"/>
        <v>14.211227186004953</v>
      </c>
      <c r="I11" s="4">
        <f t="shared" si="1"/>
        <v>16.423626642558116</v>
      </c>
      <c r="J11">
        <f t="shared" si="2"/>
        <v>5</v>
      </c>
      <c r="N11">
        <v>8</v>
      </c>
      <c r="O11" s="4">
        <v>1.0362446119301885</v>
      </c>
      <c r="P11" s="4">
        <v>0.5288816514538216</v>
      </c>
      <c r="Q11" s="4"/>
      <c r="R11" s="4"/>
      <c r="S11" s="4">
        <f t="shared" si="3"/>
        <v>0.78256313169200498</v>
      </c>
      <c r="T11" s="4">
        <f t="shared" si="4"/>
        <v>0.35875978987572138</v>
      </c>
      <c r="U11">
        <f t="shared" si="5"/>
        <v>2</v>
      </c>
      <c r="Y11">
        <v>8</v>
      </c>
      <c r="Z11" s="4">
        <v>5.5778716319145216</v>
      </c>
      <c r="AA11" s="4">
        <v>1.7009331173800293</v>
      </c>
      <c r="AB11" s="4">
        <v>1.2449956751289191</v>
      </c>
      <c r="AC11" s="4"/>
      <c r="AD11" s="4">
        <f t="shared" si="6"/>
        <v>2.8412668081411567</v>
      </c>
      <c r="AE11" s="4">
        <f t="shared" si="7"/>
        <v>2.3809082739442862</v>
      </c>
      <c r="AF11">
        <f t="shared" si="8"/>
        <v>3</v>
      </c>
    </row>
    <row r="12" spans="1:32" x14ac:dyDescent="0.25">
      <c r="A12">
        <v>10</v>
      </c>
      <c r="B12" s="4">
        <v>19.661950343303417</v>
      </c>
      <c r="C12" s="4">
        <v>18.965465499923212</v>
      </c>
      <c r="D12" s="4">
        <v>8.8673399246758535</v>
      </c>
      <c r="E12" s="4">
        <v>14.513041702822724</v>
      </c>
      <c r="F12" s="4">
        <v>2.1386798972500034</v>
      </c>
      <c r="H12" s="4">
        <f t="shared" si="0"/>
        <v>12.829295473595042</v>
      </c>
      <c r="I12" s="4">
        <f t="shared" si="1"/>
        <v>7.3681597040543148</v>
      </c>
      <c r="J12">
        <f t="shared" si="2"/>
        <v>5</v>
      </c>
      <c r="N12">
        <v>10</v>
      </c>
      <c r="O12" s="4">
        <v>1.0902722229297814</v>
      </c>
      <c r="P12" s="4">
        <v>0.84746441406093587</v>
      </c>
      <c r="Q12" s="4"/>
      <c r="R12" s="4"/>
      <c r="S12" s="4">
        <f t="shared" si="3"/>
        <v>0.96886831849535859</v>
      </c>
      <c r="T12" s="4">
        <f t="shared" si="4"/>
        <v>0.17169104817620912</v>
      </c>
      <c r="U12">
        <f t="shared" si="5"/>
        <v>2</v>
      </c>
      <c r="Y12">
        <v>10</v>
      </c>
      <c r="Z12" s="4">
        <v>3.0109064578902114</v>
      </c>
      <c r="AA12" s="4">
        <v>7.7978148149023845</v>
      </c>
      <c r="AB12" s="4">
        <v>2.3823162778502405</v>
      </c>
      <c r="AC12" s="4"/>
      <c r="AD12" s="4">
        <f t="shared" si="6"/>
        <v>4.3970125168809453</v>
      </c>
      <c r="AE12" s="4">
        <f t="shared" si="7"/>
        <v>2.9619037132023052</v>
      </c>
      <c r="AF12">
        <f t="shared" si="8"/>
        <v>3</v>
      </c>
    </row>
    <row r="16" spans="1:32" ht="15.75" x14ac:dyDescent="0.25">
      <c r="A16" s="10" t="s">
        <v>35</v>
      </c>
      <c r="N16" s="10" t="s">
        <v>59</v>
      </c>
      <c r="Y16" s="10" t="s">
        <v>61</v>
      </c>
    </row>
    <row r="17" spans="1:32" x14ac:dyDescent="0.25">
      <c r="B17" s="16" t="s">
        <v>30</v>
      </c>
      <c r="C17" s="16"/>
      <c r="D17" s="16"/>
      <c r="E17" s="16"/>
      <c r="F17" s="16"/>
      <c r="G17" s="16"/>
      <c r="H17" s="16"/>
      <c r="O17" s="16" t="s">
        <v>30</v>
      </c>
      <c r="P17" s="16"/>
      <c r="Q17" s="16"/>
      <c r="R17" s="16"/>
      <c r="S17" s="16"/>
      <c r="Z17" s="16" t="s">
        <v>30</v>
      </c>
      <c r="AA17" s="16"/>
      <c r="AB17" s="16"/>
      <c r="AC17" s="16"/>
      <c r="AD17" s="16"/>
    </row>
    <row r="18" spans="1:32" x14ac:dyDescent="0.25">
      <c r="A18" t="s">
        <v>36</v>
      </c>
      <c r="H18" t="s">
        <v>32</v>
      </c>
      <c r="I18" t="s">
        <v>7</v>
      </c>
      <c r="J18" t="s">
        <v>8</v>
      </c>
      <c r="N18" t="s">
        <v>36</v>
      </c>
      <c r="O18" t="s">
        <v>56</v>
      </c>
      <c r="P18" t="s">
        <v>57</v>
      </c>
      <c r="Q18" t="s">
        <v>55</v>
      </c>
      <c r="S18" t="s">
        <v>32</v>
      </c>
      <c r="T18" t="s">
        <v>7</v>
      </c>
      <c r="U18" t="s">
        <v>8</v>
      </c>
      <c r="Y18" t="s">
        <v>36</v>
      </c>
      <c r="Z18" t="s">
        <v>56</v>
      </c>
      <c r="AA18" t="s">
        <v>57</v>
      </c>
      <c r="AB18" t="s">
        <v>55</v>
      </c>
      <c r="AD18" t="s">
        <v>32</v>
      </c>
      <c r="AE18" t="s">
        <v>7</v>
      </c>
      <c r="AF18" t="s">
        <v>8</v>
      </c>
    </row>
    <row r="20" spans="1:32" x14ac:dyDescent="0.25">
      <c r="A20">
        <v>0</v>
      </c>
      <c r="B20" s="4">
        <v>92.326818688363517</v>
      </c>
      <c r="C20" s="4">
        <v>91.243293475579449</v>
      </c>
      <c r="D20" s="5">
        <v>97.163477727176101</v>
      </c>
      <c r="H20" s="4">
        <f t="shared" ref="H20:H26" si="9">AVERAGE(B20:G20)</f>
        <v>93.577863297039684</v>
      </c>
      <c r="I20" s="4">
        <f t="shared" ref="I20:I26" si="10">STDEV(B20:G20)</f>
        <v>3.1521389329924117</v>
      </c>
      <c r="J20">
        <f t="shared" ref="J20:J26" si="11">COUNT(B20:G20)</f>
        <v>3</v>
      </c>
      <c r="N20">
        <v>0</v>
      </c>
      <c r="O20" s="4">
        <v>94.072434365965719</v>
      </c>
      <c r="P20" s="4">
        <v>89.131012200999933</v>
      </c>
      <c r="Q20" s="4">
        <v>96.151471147029127</v>
      </c>
      <c r="R20" s="4"/>
      <c r="S20" s="4">
        <f t="shared" ref="S20:S26" si="12">AVERAGE(O20:R20)</f>
        <v>93.118305904664922</v>
      </c>
      <c r="T20" s="4">
        <f t="shared" ref="T20:T26" si="13">STDEV(O20:R20)</f>
        <v>3.6061727348698231</v>
      </c>
      <c r="U20">
        <f t="shared" ref="U20:U26" si="14">COUNT(O20:R20)</f>
        <v>3</v>
      </c>
      <c r="Y20">
        <v>0</v>
      </c>
      <c r="Z20" s="4">
        <v>99.164915195911078</v>
      </c>
      <c r="AA20" s="4">
        <v>98.799483943025407</v>
      </c>
      <c r="AB20" s="4">
        <v>98.796410992482492</v>
      </c>
      <c r="AC20" s="4"/>
      <c r="AD20" s="4">
        <f t="shared" ref="AD20:AD26" si="15">AVERAGE(Z20:AC20)</f>
        <v>98.920270043806326</v>
      </c>
      <c r="AE20" s="4">
        <f t="shared" ref="AE20:AE26" si="16">STDEV(Z20:AC20)</f>
        <v>0.21187448782835508</v>
      </c>
      <c r="AF20">
        <f t="shared" ref="AF20:AF26" si="17">COUNT(Z20:AC20)</f>
        <v>3</v>
      </c>
    </row>
    <row r="21" spans="1:32" x14ac:dyDescent="0.25">
      <c r="A21">
        <v>1</v>
      </c>
      <c r="B21" s="4"/>
      <c r="C21" s="4">
        <v>2.6431580864669213</v>
      </c>
      <c r="D21" s="5">
        <v>8.8633333467600615</v>
      </c>
      <c r="H21" s="4">
        <f t="shared" si="9"/>
        <v>5.7532457166134918</v>
      </c>
      <c r="I21" s="4">
        <f t="shared" si="10"/>
        <v>4.3983281067220776</v>
      </c>
      <c r="J21">
        <f t="shared" si="11"/>
        <v>2</v>
      </c>
      <c r="N21">
        <v>1</v>
      </c>
      <c r="O21" s="4">
        <v>26.877562992745641</v>
      </c>
      <c r="P21" s="4">
        <v>51.738662068515907</v>
      </c>
      <c r="Q21" s="4">
        <v>31.877551020408156</v>
      </c>
      <c r="R21" s="4"/>
      <c r="S21" s="4">
        <f t="shared" si="12"/>
        <v>36.8312586938899</v>
      </c>
      <c r="T21" s="4">
        <f t="shared" si="13"/>
        <v>13.150018121643438</v>
      </c>
      <c r="U21">
        <f t="shared" si="14"/>
        <v>3</v>
      </c>
      <c r="Y21">
        <v>1</v>
      </c>
      <c r="Z21" s="4">
        <v>4.7814026570510562</v>
      </c>
      <c r="AA21" s="4">
        <v>2.881477513757706</v>
      </c>
      <c r="AB21" s="4">
        <v>0.80216995098018939</v>
      </c>
      <c r="AC21" s="4"/>
      <c r="AD21" s="4">
        <f t="shared" si="15"/>
        <v>2.8216833739296505</v>
      </c>
      <c r="AE21" s="4">
        <f t="shared" si="16"/>
        <v>1.9902901136855271</v>
      </c>
      <c r="AF21">
        <f t="shared" si="17"/>
        <v>3</v>
      </c>
    </row>
    <row r="22" spans="1:32" x14ac:dyDescent="0.25">
      <c r="A22">
        <v>2</v>
      </c>
      <c r="B22" s="4">
        <v>90.523393319564931</v>
      </c>
      <c r="C22" s="4">
        <v>44.141878322189356</v>
      </c>
      <c r="D22" s="5">
        <v>6.0926062710695543</v>
      </c>
      <c r="H22" s="4">
        <f t="shared" si="9"/>
        <v>46.919292637607946</v>
      </c>
      <c r="I22" s="4">
        <f t="shared" si="10"/>
        <v>42.283861851972716</v>
      </c>
      <c r="J22">
        <f t="shared" si="11"/>
        <v>3</v>
      </c>
      <c r="N22">
        <v>2</v>
      </c>
      <c r="O22" s="4">
        <v>3.619529283440853</v>
      </c>
      <c r="P22" s="4">
        <v>8.0115683603789414</v>
      </c>
      <c r="Q22" s="4">
        <v>2.9361914499478088</v>
      </c>
      <c r="R22" s="4"/>
      <c r="S22" s="4">
        <f t="shared" si="12"/>
        <v>4.8557630312558677</v>
      </c>
      <c r="T22" s="4">
        <f t="shared" si="13"/>
        <v>2.7542817766455818</v>
      </c>
      <c r="U22">
        <f t="shared" si="14"/>
        <v>3</v>
      </c>
      <c r="Y22">
        <v>2</v>
      </c>
      <c r="Z22" s="4">
        <v>4.2129727088585849</v>
      </c>
      <c r="AA22" s="4">
        <v>3.5432678424612321</v>
      </c>
      <c r="AB22" s="4">
        <v>1.4124966279151727</v>
      </c>
      <c r="AC22" s="4"/>
      <c r="AD22" s="4">
        <f t="shared" si="15"/>
        <v>3.0562457264116634</v>
      </c>
      <c r="AE22" s="4">
        <f t="shared" si="16"/>
        <v>1.4623814400234618</v>
      </c>
      <c r="AF22">
        <f t="shared" si="17"/>
        <v>3</v>
      </c>
    </row>
    <row r="23" spans="1:32" x14ac:dyDescent="0.25">
      <c r="A23">
        <v>4</v>
      </c>
      <c r="B23" s="4">
        <v>10.387347601597037</v>
      </c>
      <c r="C23" s="4">
        <v>0.83327442079315217</v>
      </c>
      <c r="D23" s="5">
        <v>10.14145639438633</v>
      </c>
      <c r="H23" s="4">
        <f t="shared" si="9"/>
        <v>7.1206928055921734</v>
      </c>
      <c r="I23" s="4">
        <f t="shared" si="10"/>
        <v>5.4464518799469284</v>
      </c>
      <c r="J23">
        <f t="shared" si="11"/>
        <v>3</v>
      </c>
      <c r="N23">
        <v>4</v>
      </c>
      <c r="O23" s="4">
        <v>6.1129996394362109</v>
      </c>
      <c r="P23" s="4">
        <v>4.8297172904400121</v>
      </c>
      <c r="Q23" s="4">
        <v>4.5678906877019125</v>
      </c>
      <c r="R23" s="4"/>
      <c r="S23" s="4">
        <f t="shared" si="12"/>
        <v>5.1702025391927116</v>
      </c>
      <c r="T23" s="4">
        <f t="shared" si="13"/>
        <v>0.82691479104319221</v>
      </c>
      <c r="U23">
        <f t="shared" si="14"/>
        <v>3</v>
      </c>
      <c r="Y23">
        <v>4</v>
      </c>
      <c r="Z23" s="4">
        <v>5.0872554828063663</v>
      </c>
      <c r="AA23" s="4">
        <v>2.2414664479535311</v>
      </c>
      <c r="AB23" s="4">
        <v>11.824399939962962</v>
      </c>
      <c r="AC23" s="4"/>
      <c r="AD23" s="4">
        <f t="shared" si="15"/>
        <v>6.3843739569076199</v>
      </c>
      <c r="AE23" s="4">
        <f t="shared" si="16"/>
        <v>4.9213860679650097</v>
      </c>
      <c r="AF23">
        <f t="shared" si="17"/>
        <v>3</v>
      </c>
    </row>
    <row r="24" spans="1:32" x14ac:dyDescent="0.25">
      <c r="A24">
        <v>6</v>
      </c>
      <c r="B24" s="4">
        <v>12.725393559201187</v>
      </c>
      <c r="C24" s="4">
        <v>14.925143475006239</v>
      </c>
      <c r="D24" s="5">
        <v>7.7726559328225697</v>
      </c>
      <c r="H24" s="4">
        <f t="shared" si="9"/>
        <v>11.807730989009997</v>
      </c>
      <c r="I24" s="4">
        <f t="shared" si="10"/>
        <v>3.6634816711457221</v>
      </c>
      <c r="J24">
        <f t="shared" si="11"/>
        <v>3</v>
      </c>
      <c r="N24">
        <v>6</v>
      </c>
      <c r="O24" s="4">
        <v>8.4364694155191344</v>
      </c>
      <c r="P24" s="4">
        <v>2.4900101360780305</v>
      </c>
      <c r="Q24" s="4">
        <v>2.0832173089775008</v>
      </c>
      <c r="R24" s="4"/>
      <c r="S24" s="4">
        <f t="shared" si="12"/>
        <v>4.3365656201915552</v>
      </c>
      <c r="T24" s="4">
        <f t="shared" si="13"/>
        <v>3.5564418242467037</v>
      </c>
      <c r="U24">
        <f t="shared" si="14"/>
        <v>3</v>
      </c>
      <c r="Y24">
        <v>6</v>
      </c>
      <c r="Z24" s="4">
        <v>1.0539951051581169</v>
      </c>
      <c r="AA24" s="4">
        <v>6.4579126552812989</v>
      </c>
      <c r="AB24" s="4">
        <v>3.2563683863683588</v>
      </c>
      <c r="AC24" s="4"/>
      <c r="AD24" s="4">
        <f t="shared" si="15"/>
        <v>3.5894253822692583</v>
      </c>
      <c r="AE24" s="4">
        <f t="shared" si="16"/>
        <v>2.7173105166729159</v>
      </c>
      <c r="AF24">
        <f t="shared" si="17"/>
        <v>3</v>
      </c>
    </row>
    <row r="25" spans="1:32" x14ac:dyDescent="0.25">
      <c r="A25">
        <v>8</v>
      </c>
      <c r="B25" s="4">
        <v>19.039760466219569</v>
      </c>
      <c r="C25" s="4">
        <v>3.7163129661687075</v>
      </c>
      <c r="D25" s="5"/>
      <c r="H25" s="4">
        <f t="shared" si="9"/>
        <v>11.378036716194138</v>
      </c>
      <c r="I25" s="4">
        <f t="shared" si="10"/>
        <v>10.835313638442011</v>
      </c>
      <c r="J25">
        <f t="shared" si="11"/>
        <v>2</v>
      </c>
      <c r="N25">
        <v>8</v>
      </c>
      <c r="O25" s="4">
        <v>5.0471412633963455</v>
      </c>
      <c r="P25" s="4">
        <v>4.0978356438550883</v>
      </c>
      <c r="Q25" s="4">
        <v>2.8124422395671598</v>
      </c>
      <c r="R25" s="4"/>
      <c r="S25" s="4">
        <f t="shared" si="12"/>
        <v>3.9858063822728642</v>
      </c>
      <c r="T25" s="4">
        <f t="shared" si="13"/>
        <v>1.1215537652577239</v>
      </c>
      <c r="U25">
        <f t="shared" si="14"/>
        <v>3</v>
      </c>
      <c r="Y25">
        <v>8</v>
      </c>
      <c r="Z25" s="4">
        <v>1.9238363450539093</v>
      </c>
      <c r="AA25" s="4">
        <v>1.6372763631559366</v>
      </c>
      <c r="AB25" s="4">
        <v>7.9444525812926781</v>
      </c>
      <c r="AC25" s="4"/>
      <c r="AD25" s="4">
        <f t="shared" si="15"/>
        <v>3.8351884298341745</v>
      </c>
      <c r="AE25" s="4">
        <f t="shared" si="16"/>
        <v>3.5616103177709975</v>
      </c>
      <c r="AF25">
        <f t="shared" si="17"/>
        <v>3</v>
      </c>
    </row>
    <row r="26" spans="1:32" x14ac:dyDescent="0.25">
      <c r="A26">
        <v>10</v>
      </c>
      <c r="B26" s="4">
        <v>6.7884911347893819</v>
      </c>
      <c r="C26" s="4">
        <v>9.9096390150130365</v>
      </c>
      <c r="D26" s="5">
        <v>0.89515039163382415</v>
      </c>
      <c r="H26" s="4">
        <f t="shared" si="9"/>
        <v>5.8644268471454133</v>
      </c>
      <c r="I26" s="4">
        <f t="shared" si="10"/>
        <v>4.5777366013164782</v>
      </c>
      <c r="J26">
        <f t="shared" si="11"/>
        <v>3</v>
      </c>
      <c r="N26">
        <v>10</v>
      </c>
      <c r="O26" s="4">
        <v>3.6682336450123496</v>
      </c>
      <c r="P26" s="4">
        <v>3.9706772261970604</v>
      </c>
      <c r="Q26" s="4">
        <v>1.938069520493519</v>
      </c>
      <c r="R26" s="4"/>
      <c r="S26" s="4">
        <f t="shared" si="12"/>
        <v>3.1923267972343097</v>
      </c>
      <c r="T26" s="4">
        <f t="shared" si="13"/>
        <v>1.0966945869944278</v>
      </c>
      <c r="U26">
        <f t="shared" si="14"/>
        <v>3</v>
      </c>
      <c r="Y26">
        <v>10</v>
      </c>
      <c r="Z26" s="4">
        <v>1.1438530765393136</v>
      </c>
      <c r="AA26" s="4">
        <v>0.84406795869238749</v>
      </c>
      <c r="AB26" s="4">
        <v>1.1114593195059963</v>
      </c>
      <c r="AC26" s="4"/>
      <c r="AD26" s="4">
        <f t="shared" si="15"/>
        <v>1.0331267849125658</v>
      </c>
      <c r="AE26" s="4">
        <f t="shared" si="16"/>
        <v>0.16452892968258501</v>
      </c>
      <c r="AF26">
        <f t="shared" si="17"/>
        <v>3</v>
      </c>
    </row>
    <row r="30" spans="1:32" ht="15.75" x14ac:dyDescent="0.25">
      <c r="A30" s="10" t="s">
        <v>37</v>
      </c>
    </row>
    <row r="31" spans="1:32" x14ac:dyDescent="0.25">
      <c r="B31" s="16" t="s">
        <v>30</v>
      </c>
      <c r="C31" s="16"/>
      <c r="D31" s="16"/>
      <c r="E31" s="16"/>
      <c r="F31" s="16"/>
      <c r="G31" s="16"/>
      <c r="H31" s="16"/>
    </row>
    <row r="32" spans="1:32" x14ac:dyDescent="0.25">
      <c r="A32" t="s">
        <v>38</v>
      </c>
      <c r="H32" t="s">
        <v>32</v>
      </c>
      <c r="I32" t="s">
        <v>7</v>
      </c>
      <c r="J32" t="s">
        <v>8</v>
      </c>
    </row>
    <row r="34" spans="1:10" x14ac:dyDescent="0.25">
      <c r="A34">
        <v>0</v>
      </c>
      <c r="B34" s="4">
        <v>96.091725548734644</v>
      </c>
      <c r="C34" s="4">
        <v>98.55826184660252</v>
      </c>
      <c r="D34" s="4">
        <v>98.282775501659984</v>
      </c>
      <c r="H34" s="4">
        <f t="shared" ref="H34:H40" si="18">AVERAGE(B34:G34)</f>
        <v>97.644254298999044</v>
      </c>
      <c r="I34" s="4">
        <f t="shared" ref="I34:I40" si="19">STDEV(B34:G34)</f>
        <v>1.3515666176184644</v>
      </c>
      <c r="J34">
        <f t="shared" ref="J34:J40" si="20">COUNT(B34:G34)</f>
        <v>3</v>
      </c>
    </row>
    <row r="35" spans="1:10" x14ac:dyDescent="0.25">
      <c r="A35">
        <v>1</v>
      </c>
      <c r="B35" s="4">
        <v>1.7136544697901861</v>
      </c>
      <c r="C35" s="4">
        <v>1.3850385885654635</v>
      </c>
      <c r="D35" s="4">
        <v>0.34105727756043741</v>
      </c>
      <c r="H35" s="4">
        <f t="shared" si="18"/>
        <v>1.1465834453053623</v>
      </c>
      <c r="I35" s="4">
        <f t="shared" si="19"/>
        <v>0.71669477780966395</v>
      </c>
      <c r="J35">
        <f t="shared" si="20"/>
        <v>3</v>
      </c>
    </row>
    <row r="36" spans="1:10" x14ac:dyDescent="0.25">
      <c r="A36">
        <v>2</v>
      </c>
      <c r="B36" s="4">
        <v>2.0401887292950454</v>
      </c>
      <c r="C36" s="4">
        <v>3.8279206009069595</v>
      </c>
      <c r="D36" s="4">
        <v>0.9141914391600503</v>
      </c>
      <c r="H36" s="4">
        <f t="shared" si="18"/>
        <v>2.2607669231206851</v>
      </c>
      <c r="I36" s="4">
        <f t="shared" si="19"/>
        <v>1.4693350406551673</v>
      </c>
      <c r="J36">
        <f t="shared" si="20"/>
        <v>3</v>
      </c>
    </row>
    <row r="37" spans="1:10" x14ac:dyDescent="0.25">
      <c r="A37">
        <v>4</v>
      </c>
      <c r="B37" s="4">
        <v>1.8887726961587088</v>
      </c>
      <c r="C37" s="4">
        <v>3.3483105846714745</v>
      </c>
      <c r="D37" s="4">
        <v>0.83993351323556964</v>
      </c>
      <c r="H37" s="4">
        <f t="shared" si="18"/>
        <v>2.0256722646885845</v>
      </c>
      <c r="I37" s="4">
        <f t="shared" si="19"/>
        <v>1.2597797434568037</v>
      </c>
      <c r="J37">
        <f t="shared" si="20"/>
        <v>3</v>
      </c>
    </row>
    <row r="38" spans="1:10" x14ac:dyDescent="0.25">
      <c r="A38">
        <v>6</v>
      </c>
      <c r="B38" s="4">
        <v>3.7935460416736224</v>
      </c>
      <c r="C38" s="4">
        <v>3.8869736045887273</v>
      </c>
      <c r="D38" s="4">
        <v>3.5780890713388915</v>
      </c>
      <c r="H38" s="4">
        <f t="shared" si="18"/>
        <v>3.7528695725337471</v>
      </c>
      <c r="I38" s="4">
        <f t="shared" si="19"/>
        <v>0.15840879103290842</v>
      </c>
      <c r="J38">
        <f t="shared" si="20"/>
        <v>3</v>
      </c>
    </row>
    <row r="39" spans="1:10" x14ac:dyDescent="0.25">
      <c r="A39">
        <v>8</v>
      </c>
      <c r="B39" s="4">
        <v>1.1696813739453171</v>
      </c>
      <c r="C39" s="4">
        <v>4.0037101321893056</v>
      </c>
      <c r="D39" s="4">
        <v>0.33944398119699704</v>
      </c>
      <c r="H39" s="4">
        <f t="shared" si="18"/>
        <v>1.8376118291105399</v>
      </c>
      <c r="I39" s="4">
        <f t="shared" si="19"/>
        <v>1.9212782011020459</v>
      </c>
      <c r="J39">
        <f t="shared" si="20"/>
        <v>3</v>
      </c>
    </row>
    <row r="40" spans="1:10" x14ac:dyDescent="0.25">
      <c r="A40">
        <v>10</v>
      </c>
      <c r="B40" s="4">
        <v>1.463324100253425</v>
      </c>
      <c r="C40" s="4">
        <v>19.574406283963626</v>
      </c>
      <c r="D40" s="4">
        <v>3.414211469501967</v>
      </c>
      <c r="H40" s="4">
        <f t="shared" si="18"/>
        <v>8.1506472845730062</v>
      </c>
      <c r="I40" s="4">
        <f t="shared" si="19"/>
        <v>9.9412369773078044</v>
      </c>
      <c r="J40">
        <f t="shared" si="20"/>
        <v>3</v>
      </c>
    </row>
    <row r="42" spans="1:10" x14ac:dyDescent="0.25">
      <c r="F42" t="s">
        <v>39</v>
      </c>
    </row>
    <row r="44" spans="1:10" ht="15.75" x14ac:dyDescent="0.25">
      <c r="A44" s="10" t="s">
        <v>40</v>
      </c>
    </row>
    <row r="45" spans="1:10" x14ac:dyDescent="0.25">
      <c r="B45" s="16" t="s">
        <v>30</v>
      </c>
      <c r="C45" s="16"/>
      <c r="D45" s="16"/>
      <c r="E45" s="16"/>
      <c r="F45" s="16"/>
      <c r="G45" s="16"/>
      <c r="H45" s="16"/>
    </row>
    <row r="46" spans="1:10" x14ac:dyDescent="0.25">
      <c r="A46" t="s">
        <v>41</v>
      </c>
      <c r="H46" t="s">
        <v>32</v>
      </c>
      <c r="I46" t="s">
        <v>7</v>
      </c>
      <c r="J46" t="s">
        <v>8</v>
      </c>
    </row>
    <row r="48" spans="1:10" x14ac:dyDescent="0.25">
      <c r="A48">
        <v>0</v>
      </c>
      <c r="B48" s="4">
        <v>96.706758938791083</v>
      </c>
      <c r="C48" s="4">
        <v>96.798983054719557</v>
      </c>
      <c r="D48" s="4">
        <v>93.350243059259668</v>
      </c>
      <c r="H48" s="4">
        <f t="shared" ref="H48:H54" si="21">AVERAGE(B48:G48)</f>
        <v>95.618661684256764</v>
      </c>
      <c r="I48" s="4">
        <f t="shared" ref="I48:I54" si="22">STDEV(B48:G48)</f>
        <v>1.9650492654294958</v>
      </c>
      <c r="J48">
        <f t="shared" ref="J48:J54" si="23">COUNT(B48:G48)</f>
        <v>3</v>
      </c>
    </row>
    <row r="49" spans="1:10" x14ac:dyDescent="0.25">
      <c r="A49">
        <v>1</v>
      </c>
      <c r="B49" s="4">
        <v>0.80188444052272378</v>
      </c>
      <c r="C49" s="4">
        <v>2.3246598203626498</v>
      </c>
      <c r="D49" s="4">
        <v>2.7636679588290338</v>
      </c>
      <c r="H49" s="4">
        <f t="shared" si="21"/>
        <v>1.9634040732381359</v>
      </c>
      <c r="I49" s="4">
        <f t="shared" si="22"/>
        <v>1.0295765776752299</v>
      </c>
      <c r="J49">
        <f t="shared" si="23"/>
        <v>3</v>
      </c>
    </row>
    <row r="50" spans="1:10" x14ac:dyDescent="0.25">
      <c r="A50">
        <v>2</v>
      </c>
      <c r="B50" s="4">
        <v>3.8543780700502857</v>
      </c>
      <c r="C50" s="4">
        <v>4.071035605421284</v>
      </c>
      <c r="D50" s="4">
        <v>9.6371289692906572</v>
      </c>
      <c r="H50" s="4">
        <f t="shared" si="21"/>
        <v>5.8541808815874079</v>
      </c>
      <c r="I50" s="4">
        <f t="shared" si="22"/>
        <v>3.2779196600285254</v>
      </c>
      <c r="J50">
        <f t="shared" si="23"/>
        <v>3</v>
      </c>
    </row>
    <row r="51" spans="1:10" x14ac:dyDescent="0.25">
      <c r="A51">
        <v>4</v>
      </c>
      <c r="B51" s="4">
        <v>6.7403270631884284</v>
      </c>
      <c r="C51" s="4">
        <v>1.6548636320924908</v>
      </c>
      <c r="D51" s="4">
        <v>4.3570720346375147</v>
      </c>
      <c r="H51" s="4">
        <f t="shared" si="21"/>
        <v>4.2507542433061447</v>
      </c>
      <c r="I51" s="4">
        <f t="shared" si="22"/>
        <v>2.5443981963951128</v>
      </c>
      <c r="J51">
        <f t="shared" si="23"/>
        <v>3</v>
      </c>
    </row>
    <row r="52" spans="1:10" x14ac:dyDescent="0.25">
      <c r="A52">
        <v>6</v>
      </c>
      <c r="B52" s="4">
        <v>3.0730972727842376</v>
      </c>
      <c r="C52" s="4">
        <v>8.0229913787908878</v>
      </c>
      <c r="D52" s="4">
        <v>3.4292746351851249</v>
      </c>
      <c r="H52" s="4">
        <f t="shared" si="21"/>
        <v>4.8417877622534169</v>
      </c>
      <c r="I52" s="4">
        <f t="shared" si="22"/>
        <v>2.7607531428534187</v>
      </c>
      <c r="J52">
        <f t="shared" si="23"/>
        <v>3</v>
      </c>
    </row>
    <row r="53" spans="1:10" x14ac:dyDescent="0.25">
      <c r="A53">
        <v>8</v>
      </c>
      <c r="B53" s="4">
        <v>1.3369005170701427</v>
      </c>
      <c r="C53" s="4">
        <v>5.4924736549564974</v>
      </c>
      <c r="D53" s="4">
        <v>3.6959759660787057</v>
      </c>
      <c r="H53" s="4">
        <f t="shared" si="21"/>
        <v>3.5084500460351151</v>
      </c>
      <c r="I53" s="4">
        <f t="shared" si="22"/>
        <v>2.0841236777352758</v>
      </c>
      <c r="J53">
        <f t="shared" si="23"/>
        <v>3</v>
      </c>
    </row>
    <row r="54" spans="1:10" x14ac:dyDescent="0.25">
      <c r="A54">
        <v>10</v>
      </c>
      <c r="B54" s="4">
        <v>0.60780915908002464</v>
      </c>
      <c r="C54" s="4">
        <v>2.3942248114518989</v>
      </c>
      <c r="D54" s="4">
        <v>7.9491061753894341</v>
      </c>
      <c r="H54" s="4">
        <f t="shared" si="21"/>
        <v>3.6503800486404523</v>
      </c>
      <c r="I54" s="4">
        <f t="shared" si="22"/>
        <v>3.8284598672776409</v>
      </c>
      <c r="J54">
        <f t="shared" si="23"/>
        <v>3</v>
      </c>
    </row>
  </sheetData>
  <mergeCells count="8">
    <mergeCell ref="B45:H45"/>
    <mergeCell ref="O3:S3"/>
    <mergeCell ref="O17:S17"/>
    <mergeCell ref="Z3:AD3"/>
    <mergeCell ref="Z17:AD17"/>
    <mergeCell ref="B3:H3"/>
    <mergeCell ref="B17:H17"/>
    <mergeCell ref="B31:H31"/>
  </mergeCells>
  <pageMargins left="0.7" right="0.7" top="0.75" bottom="0.75" header="0.3" footer="0.3"/>
  <pageSetup paperSize="9" scale="8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K21" sqref="K21"/>
    </sheetView>
  </sheetViews>
  <sheetFormatPr defaultRowHeight="15" x14ac:dyDescent="0.25"/>
  <sheetData>
    <row r="1" spans="1:8" ht="15.75" x14ac:dyDescent="0.25">
      <c r="A1" s="10" t="s">
        <v>37</v>
      </c>
    </row>
    <row r="2" spans="1:8" x14ac:dyDescent="0.25">
      <c r="B2" s="16" t="s">
        <v>30</v>
      </c>
      <c r="C2" s="16"/>
      <c r="D2" s="16"/>
      <c r="E2" s="16"/>
      <c r="F2" s="16"/>
    </row>
    <row r="3" spans="1:8" x14ac:dyDescent="0.25">
      <c r="A3" t="s">
        <v>38</v>
      </c>
      <c r="F3" t="s">
        <v>32</v>
      </c>
      <c r="G3" t="s">
        <v>7</v>
      </c>
      <c r="H3" t="s">
        <v>8</v>
      </c>
    </row>
    <row r="5" spans="1:8" x14ac:dyDescent="0.25">
      <c r="A5">
        <v>0</v>
      </c>
      <c r="B5" s="4">
        <v>90.359152880484217</v>
      </c>
      <c r="C5" s="4">
        <v>95.38685511315515</v>
      </c>
      <c r="D5" s="4">
        <v>99.25612868770088</v>
      </c>
      <c r="E5" s="4"/>
      <c r="F5" s="4">
        <f t="shared" ref="F5:F11" si="0">AVERAGE(B5:E5)</f>
        <v>95.000712227113411</v>
      </c>
      <c r="G5" s="4">
        <f t="shared" ref="G5:G11" si="1">STDEV(B5:E5)</f>
        <v>4.4610396069616023</v>
      </c>
      <c r="H5">
        <f t="shared" ref="H5:H11" si="2">COUNT(B5:E5)</f>
        <v>3</v>
      </c>
    </row>
    <row r="6" spans="1:8" x14ac:dyDescent="0.25">
      <c r="A6">
        <v>1</v>
      </c>
      <c r="B6" s="4">
        <v>22.707722904880217</v>
      </c>
      <c r="C6" s="4">
        <v>2.7689873417721516</v>
      </c>
      <c r="D6" s="4">
        <v>1.2829630646913555</v>
      </c>
      <c r="E6" s="4"/>
      <c r="F6" s="4">
        <f t="shared" si="0"/>
        <v>8.9198911037812412</v>
      </c>
      <c r="G6" s="4">
        <f t="shared" si="1"/>
        <v>11.963707467568968</v>
      </c>
      <c r="H6">
        <f t="shared" si="2"/>
        <v>3</v>
      </c>
    </row>
    <row r="7" spans="1:8" x14ac:dyDescent="0.25">
      <c r="A7">
        <v>2</v>
      </c>
      <c r="B7" s="4">
        <v>17.25519187775404</v>
      </c>
      <c r="C7" s="4">
        <v>0.35051870363930299</v>
      </c>
      <c r="D7" s="4">
        <v>1.8477615599260699</v>
      </c>
      <c r="E7" s="4"/>
      <c r="F7" s="4">
        <f t="shared" si="0"/>
        <v>6.4844907137731376</v>
      </c>
      <c r="G7" s="4">
        <f t="shared" si="1"/>
        <v>9.3576939849254597</v>
      </c>
      <c r="H7">
        <f t="shared" si="2"/>
        <v>3</v>
      </c>
    </row>
    <row r="8" spans="1:8" x14ac:dyDescent="0.25">
      <c r="A8">
        <v>4</v>
      </c>
      <c r="B8" s="4">
        <v>23.075113020663153</v>
      </c>
      <c r="C8" s="4">
        <v>2.1362145192936559</v>
      </c>
      <c r="D8" s="4">
        <v>1.7180887863463647</v>
      </c>
      <c r="E8" s="4"/>
      <c r="F8" s="4">
        <f t="shared" si="0"/>
        <v>8.9764721087677248</v>
      </c>
      <c r="G8" s="4">
        <f t="shared" si="1"/>
        <v>12.211570904435959</v>
      </c>
      <c r="H8">
        <f t="shared" si="2"/>
        <v>3</v>
      </c>
    </row>
    <row r="9" spans="1:8" x14ac:dyDescent="0.25">
      <c r="A9">
        <v>6</v>
      </c>
      <c r="B9" s="4">
        <v>0.90128905549456095</v>
      </c>
      <c r="C9" s="4">
        <v>0.89869047300421501</v>
      </c>
      <c r="D9" s="4">
        <v>0.78407870273747826</v>
      </c>
      <c r="E9" s="4"/>
      <c r="F9" s="4">
        <f t="shared" si="0"/>
        <v>0.86135274374541793</v>
      </c>
      <c r="G9" s="4">
        <f t="shared" si="1"/>
        <v>6.6933894388511078E-2</v>
      </c>
      <c r="H9">
        <f t="shared" si="2"/>
        <v>3</v>
      </c>
    </row>
    <row r="10" spans="1:8" x14ac:dyDescent="0.25">
      <c r="A10">
        <v>8</v>
      </c>
      <c r="B10" s="4">
        <v>18.602417948653148</v>
      </c>
      <c r="C10" s="4">
        <v>0.47551615100223882</v>
      </c>
      <c r="D10" s="4">
        <v>1.9779400712259623</v>
      </c>
      <c r="E10" s="4"/>
      <c r="F10" s="4">
        <f t="shared" si="0"/>
        <v>7.0186247236271164</v>
      </c>
      <c r="G10" s="4">
        <f t="shared" si="1"/>
        <v>10.059946248322323</v>
      </c>
      <c r="H10">
        <f t="shared" si="2"/>
        <v>3</v>
      </c>
    </row>
    <row r="11" spans="1:8" x14ac:dyDescent="0.25">
      <c r="A11">
        <v>10</v>
      </c>
      <c r="B11" s="4">
        <v>19.627547895533265</v>
      </c>
      <c r="C11" s="4">
        <v>1.4180272031000218</v>
      </c>
      <c r="D11" s="4">
        <v>1.3909287291753691</v>
      </c>
      <c r="E11" s="4"/>
      <c r="F11" s="4">
        <f t="shared" si="0"/>
        <v>7.4788346092695512</v>
      </c>
      <c r="G11" s="4">
        <f t="shared" si="1"/>
        <v>10.521103053658521</v>
      </c>
      <c r="H11">
        <f t="shared" si="2"/>
        <v>3</v>
      </c>
    </row>
    <row r="15" spans="1:8" ht="15.75" x14ac:dyDescent="0.25">
      <c r="A15" s="10" t="s">
        <v>35</v>
      </c>
    </row>
    <row r="16" spans="1:8" x14ac:dyDescent="0.25">
      <c r="B16" s="16" t="s">
        <v>30</v>
      </c>
      <c r="C16" s="16"/>
      <c r="D16" s="16"/>
      <c r="E16" s="16"/>
      <c r="F16" s="16"/>
    </row>
    <row r="17" spans="1:8" x14ac:dyDescent="0.25">
      <c r="A17" t="s">
        <v>36</v>
      </c>
      <c r="F17" t="s">
        <v>32</v>
      </c>
      <c r="G17" t="s">
        <v>7</v>
      </c>
      <c r="H17" t="s">
        <v>8</v>
      </c>
    </row>
    <row r="19" spans="1:8" x14ac:dyDescent="0.25">
      <c r="A19">
        <v>0</v>
      </c>
      <c r="B19" s="4">
        <v>94.687356463009593</v>
      </c>
      <c r="C19" s="4">
        <v>92.127128087861124</v>
      </c>
      <c r="D19" s="4">
        <v>94.92349599758721</v>
      </c>
      <c r="E19" s="4"/>
      <c r="F19" s="4">
        <f t="shared" ref="F19:F25" si="3">AVERAGE(B19:E19)</f>
        <v>93.912660182819309</v>
      </c>
      <c r="G19" s="4">
        <f t="shared" ref="G19:G25" si="4">STDEV(B19:E19)</f>
        <v>1.5508172415026722</v>
      </c>
      <c r="H19">
        <f t="shared" ref="H19:H25" si="5">COUNT(B19:E19)</f>
        <v>3</v>
      </c>
    </row>
    <row r="20" spans="1:8" x14ac:dyDescent="0.25">
      <c r="A20">
        <v>1</v>
      </c>
      <c r="B20" s="4">
        <v>1.268091349285428</v>
      </c>
      <c r="C20" s="4">
        <v>97.482214664251629</v>
      </c>
      <c r="D20" s="4">
        <v>60.607991610430091</v>
      </c>
      <c r="E20" s="4"/>
      <c r="F20" s="4">
        <f t="shared" si="3"/>
        <v>53.119432541322375</v>
      </c>
      <c r="G20" s="4">
        <f t="shared" si="4"/>
        <v>48.542231809173316</v>
      </c>
      <c r="H20">
        <f t="shared" si="5"/>
        <v>3</v>
      </c>
    </row>
    <row r="21" spans="1:8" x14ac:dyDescent="0.25">
      <c r="A21">
        <v>2</v>
      </c>
      <c r="B21" s="4">
        <v>13.56997917589903</v>
      </c>
      <c r="C21" s="4">
        <v>0.77256037832032365</v>
      </c>
      <c r="D21" s="4">
        <v>3.0045252457863927</v>
      </c>
      <c r="E21" s="4"/>
      <c r="F21" s="4">
        <f t="shared" si="3"/>
        <v>5.7823549333352489</v>
      </c>
      <c r="G21" s="4">
        <f t="shared" si="4"/>
        <v>6.835988246034808</v>
      </c>
      <c r="H21">
        <f t="shared" si="5"/>
        <v>3</v>
      </c>
    </row>
    <row r="22" spans="1:8" x14ac:dyDescent="0.25">
      <c r="A22">
        <v>4</v>
      </c>
      <c r="B22" s="4">
        <v>3.9516703778930449</v>
      </c>
      <c r="C22" s="4">
        <v>6.0564991498599809</v>
      </c>
      <c r="D22" s="4">
        <v>4.337424744892342</v>
      </c>
      <c r="E22" s="4"/>
      <c r="F22" s="4">
        <f t="shared" si="3"/>
        <v>4.7818647575484556</v>
      </c>
      <c r="G22" s="4">
        <f t="shared" si="4"/>
        <v>1.1205896811332334</v>
      </c>
      <c r="H22">
        <f t="shared" si="5"/>
        <v>3</v>
      </c>
    </row>
    <row r="23" spans="1:8" x14ac:dyDescent="0.25">
      <c r="A23">
        <v>6</v>
      </c>
      <c r="B23" s="4">
        <v>2.4425627046688532</v>
      </c>
      <c r="C23" s="4">
        <v>5.0370829207352275</v>
      </c>
      <c r="D23" s="4">
        <v>2.2099655011454908</v>
      </c>
      <c r="E23" s="4"/>
      <c r="F23" s="4">
        <f t="shared" si="3"/>
        <v>3.2298703755165241</v>
      </c>
      <c r="G23" s="4">
        <f t="shared" si="4"/>
        <v>1.5694069747737904</v>
      </c>
      <c r="H23">
        <f t="shared" si="5"/>
        <v>3</v>
      </c>
    </row>
    <row r="24" spans="1:8" x14ac:dyDescent="0.25">
      <c r="A24">
        <v>8</v>
      </c>
      <c r="B24" s="4">
        <v>0.77578666832686882</v>
      </c>
      <c r="C24" s="4">
        <v>0.70019986160223668</v>
      </c>
      <c r="D24" s="4">
        <v>5.4251538366006065</v>
      </c>
      <c r="E24" s="4"/>
      <c r="F24" s="4">
        <f t="shared" si="3"/>
        <v>2.3003801221765707</v>
      </c>
      <c r="G24" s="4">
        <f t="shared" si="4"/>
        <v>2.7063973130536922</v>
      </c>
      <c r="H24">
        <f t="shared" si="5"/>
        <v>3</v>
      </c>
    </row>
    <row r="25" spans="1:8" x14ac:dyDescent="0.25">
      <c r="A25">
        <v>10</v>
      </c>
      <c r="B25" s="4">
        <v>1.7053736838151941</v>
      </c>
      <c r="C25" s="4">
        <v>1.085664640181045</v>
      </c>
      <c r="D25" s="4">
        <v>1.834513243488108</v>
      </c>
      <c r="E25" s="4"/>
      <c r="F25" s="4">
        <f t="shared" si="3"/>
        <v>1.5418505224947825</v>
      </c>
      <c r="G25" s="4">
        <f t="shared" si="4"/>
        <v>0.40031041191168187</v>
      </c>
      <c r="H25">
        <f t="shared" si="5"/>
        <v>3</v>
      </c>
    </row>
  </sheetData>
  <mergeCells count="2">
    <mergeCell ref="B2:F2"/>
    <mergeCell ref="B16:F1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opLeftCell="N1" workbookViewId="0">
      <selection activeCell="L14" sqref="L14"/>
    </sheetView>
  </sheetViews>
  <sheetFormatPr defaultRowHeight="15" x14ac:dyDescent="0.25"/>
  <sheetData>
    <row r="1" spans="1:32" ht="18.75" x14ac:dyDescent="0.3">
      <c r="A1" s="1" t="s">
        <v>62</v>
      </c>
      <c r="M1" s="1" t="s">
        <v>65</v>
      </c>
      <c r="X1" s="1" t="s">
        <v>46</v>
      </c>
    </row>
    <row r="2" spans="1:32" x14ac:dyDescent="0.25">
      <c r="B2" t="s">
        <v>42</v>
      </c>
      <c r="N2" t="s">
        <v>42</v>
      </c>
    </row>
    <row r="3" spans="1:32" x14ac:dyDescent="0.25">
      <c r="A3" t="s">
        <v>31</v>
      </c>
      <c r="B3" t="s">
        <v>43</v>
      </c>
      <c r="C3" t="s">
        <v>44</v>
      </c>
      <c r="D3" t="s">
        <v>45</v>
      </c>
      <c r="E3" t="s">
        <v>50</v>
      </c>
      <c r="F3" t="s">
        <v>51</v>
      </c>
      <c r="H3" t="s">
        <v>6</v>
      </c>
      <c r="I3" t="s">
        <v>7</v>
      </c>
      <c r="M3" t="s">
        <v>31</v>
      </c>
      <c r="N3" t="s">
        <v>43</v>
      </c>
      <c r="O3" t="s">
        <v>44</v>
      </c>
      <c r="P3" t="s">
        <v>45</v>
      </c>
      <c r="Q3" t="s">
        <v>50</v>
      </c>
      <c r="S3" t="s">
        <v>6</v>
      </c>
      <c r="T3" t="s">
        <v>7</v>
      </c>
      <c r="Y3" t="s">
        <v>42</v>
      </c>
    </row>
    <row r="4" spans="1:32" x14ac:dyDescent="0.25">
      <c r="X4" t="s">
        <v>34</v>
      </c>
      <c r="Y4" t="s">
        <v>43</v>
      </c>
      <c r="Z4" t="s">
        <v>44</v>
      </c>
      <c r="AA4" t="s">
        <v>45</v>
      </c>
      <c r="AE4" t="s">
        <v>6</v>
      </c>
      <c r="AF4" t="s">
        <v>7</v>
      </c>
    </row>
    <row r="5" spans="1:32" x14ac:dyDescent="0.25">
      <c r="A5">
        <v>0</v>
      </c>
      <c r="B5">
        <v>98.229786957862117</v>
      </c>
      <c r="C5">
        <v>98.211296787210358</v>
      </c>
      <c r="D5">
        <v>98.725202320418248</v>
      </c>
      <c r="E5">
        <v>100.02041510717932</v>
      </c>
      <c r="F5">
        <v>99.657021399932376</v>
      </c>
      <c r="H5">
        <v>98.96874451452048</v>
      </c>
      <c r="I5">
        <v>0.83048694103423237</v>
      </c>
      <c r="M5">
        <v>0</v>
      </c>
      <c r="N5">
        <v>99.862825788751721</v>
      </c>
      <c r="O5">
        <v>100.01154423365529</v>
      </c>
      <c r="P5">
        <v>101.8039877624222</v>
      </c>
      <c r="Q5">
        <v>103.58910891089108</v>
      </c>
      <c r="S5">
        <v>101.31686667393006</v>
      </c>
      <c r="T5">
        <v>1.7529473568002079</v>
      </c>
    </row>
    <row r="6" spans="1:32" x14ac:dyDescent="0.25">
      <c r="A6">
        <v>1</v>
      </c>
      <c r="B6">
        <v>99.122194999269851</v>
      </c>
      <c r="C6">
        <v>99.658906873433637</v>
      </c>
      <c r="D6">
        <v>99.524934947122162</v>
      </c>
      <c r="E6">
        <v>99.040489962572309</v>
      </c>
      <c r="F6">
        <v>99.862325491522142</v>
      </c>
      <c r="H6">
        <v>99.44177045478402</v>
      </c>
      <c r="I6">
        <v>0.35145611433449531</v>
      </c>
      <c r="M6">
        <v>1</v>
      </c>
      <c r="N6">
        <v>99.039780521262003</v>
      </c>
      <c r="O6">
        <v>101.05052526263131</v>
      </c>
      <c r="P6">
        <v>100.74902415866653</v>
      </c>
      <c r="Q6">
        <v>98.514851485148512</v>
      </c>
      <c r="S6">
        <v>99.838545356927085</v>
      </c>
      <c r="T6">
        <v>1.2500743536722037</v>
      </c>
      <c r="X6">
        <v>0</v>
      </c>
      <c r="Y6">
        <v>98.268954569506391</v>
      </c>
      <c r="Z6">
        <v>100.70308274743104</v>
      </c>
      <c r="AA6">
        <v>98.991172761664558</v>
      </c>
      <c r="AE6">
        <v>99.321070026200644</v>
      </c>
      <c r="AF6">
        <v>1.2501476514808145</v>
      </c>
    </row>
    <row r="7" spans="1:32" x14ac:dyDescent="0.25">
      <c r="A7">
        <v>2</v>
      </c>
      <c r="B7">
        <v>99.414255812821466</v>
      </c>
      <c r="C7">
        <v>99.640811747355855</v>
      </c>
      <c r="D7">
        <v>100.80211988827615</v>
      </c>
      <c r="E7">
        <v>100.56481796529432</v>
      </c>
      <c r="F7">
        <v>99.886478914062124</v>
      </c>
      <c r="H7">
        <v>100.06169686556198</v>
      </c>
      <c r="I7">
        <v>0.59757481196708961</v>
      </c>
      <c r="M7">
        <v>2</v>
      </c>
      <c r="N7">
        <v>98.628257887517151</v>
      </c>
      <c r="O7">
        <v>99.049524762381196</v>
      </c>
      <c r="P7">
        <v>97.443471533565429</v>
      </c>
      <c r="Q7">
        <v>100.37128712871288</v>
      </c>
      <c r="S7">
        <v>98.873135328044157</v>
      </c>
      <c r="T7">
        <v>1.2082322592000607</v>
      </c>
      <c r="X7">
        <v>1</v>
      </c>
      <c r="Y7">
        <v>96.776022375085034</v>
      </c>
      <c r="Z7">
        <v>99.29691725256896</v>
      </c>
      <c r="AA7">
        <v>101.00882723833543</v>
      </c>
      <c r="AE7">
        <v>99.027255621996474</v>
      </c>
      <c r="AF7">
        <v>2.1292480594898531</v>
      </c>
    </row>
    <row r="8" spans="1:32" x14ac:dyDescent="0.25">
      <c r="A8">
        <v>4</v>
      </c>
      <c r="B8">
        <v>99.349353409809993</v>
      </c>
      <c r="C8">
        <v>99.559383680005794</v>
      </c>
      <c r="D8">
        <v>100.67082050180238</v>
      </c>
      <c r="E8">
        <v>100.37427696495406</v>
      </c>
      <c r="F8">
        <v>99.596637843582442</v>
      </c>
      <c r="H8">
        <v>99.910094480030921</v>
      </c>
      <c r="I8">
        <v>0.57659629194307738</v>
      </c>
      <c r="M8">
        <v>4</v>
      </c>
      <c r="N8">
        <v>98.299039780521269</v>
      </c>
      <c r="O8">
        <v>97.895101396852269</v>
      </c>
      <c r="P8">
        <v>97.232478812814293</v>
      </c>
      <c r="Q8">
        <v>97.277227722772281</v>
      </c>
      <c r="S8">
        <v>97.675961928240028</v>
      </c>
      <c r="T8">
        <v>0.51378152198016724</v>
      </c>
      <c r="X8">
        <v>2</v>
      </c>
      <c r="Y8">
        <v>51.817975659535882</v>
      </c>
      <c r="Z8">
        <v>33.234180638182806</v>
      </c>
      <c r="AA8">
        <v>58.612862547288778</v>
      </c>
      <c r="AE8">
        <v>47.888339615002486</v>
      </c>
      <c r="AF8">
        <v>13.137766303400571</v>
      </c>
    </row>
    <row r="9" spans="1:32" x14ac:dyDescent="0.25">
      <c r="A9">
        <v>6</v>
      </c>
      <c r="B9">
        <v>40.888513897227043</v>
      </c>
      <c r="C9">
        <v>54.728708822278719</v>
      </c>
      <c r="D9">
        <v>71.86850963260045</v>
      </c>
      <c r="E9">
        <v>46.070091867982313</v>
      </c>
      <c r="F9">
        <v>78.836771170474861</v>
      </c>
      <c r="H9">
        <v>58.478519078112676</v>
      </c>
      <c r="I9">
        <v>16.364509619546244</v>
      </c>
      <c r="M9">
        <v>6</v>
      </c>
      <c r="N9">
        <v>53.305898491083667</v>
      </c>
      <c r="O9">
        <v>50.02501250625312</v>
      </c>
      <c r="P9">
        <v>62.06702535429195</v>
      </c>
      <c r="Q9">
        <v>76.732673267326732</v>
      </c>
      <c r="S9">
        <v>60.532652404738869</v>
      </c>
      <c r="T9">
        <v>11.936379192219952</v>
      </c>
      <c r="X9">
        <v>4</v>
      </c>
      <c r="Y9">
        <v>8.8820016630130993</v>
      </c>
      <c r="Z9">
        <v>-3.7587885343428979</v>
      </c>
      <c r="AA9">
        <v>-0.50441361916770688</v>
      </c>
      <c r="AE9">
        <v>1.5395998365008314</v>
      </c>
      <c r="AF9">
        <v>6.5636032374457551</v>
      </c>
    </row>
    <row r="10" spans="1:32" x14ac:dyDescent="0.25">
      <c r="A10">
        <v>8</v>
      </c>
      <c r="B10">
        <v>11.585078937547664</v>
      </c>
      <c r="C10">
        <v>13.969437332054611</v>
      </c>
      <c r="D10">
        <v>7.579555491895249</v>
      </c>
      <c r="E10">
        <v>-2.0959510037427833</v>
      </c>
      <c r="F10">
        <v>27.957586590019815</v>
      </c>
      <c r="H10">
        <v>11.799141469554911</v>
      </c>
      <c r="I10">
        <v>10.917072138098945</v>
      </c>
      <c r="M10">
        <v>8</v>
      </c>
      <c r="N10">
        <v>16.817558299039774</v>
      </c>
      <c r="O10">
        <v>5.8490783853465018</v>
      </c>
      <c r="P10">
        <v>15.578295882125417</v>
      </c>
      <c r="Q10">
        <v>8.6633663366336435</v>
      </c>
      <c r="S10">
        <v>11.727074725786334</v>
      </c>
      <c r="T10">
        <v>5.312942608278564</v>
      </c>
      <c r="X10">
        <v>6</v>
      </c>
      <c r="Y10">
        <v>0.39685539345377663</v>
      </c>
      <c r="Z10">
        <v>2.5148729042725648</v>
      </c>
      <c r="AA10">
        <v>2.0933165195460361</v>
      </c>
      <c r="AE10">
        <v>1.6683482724241259</v>
      </c>
      <c r="AF10">
        <v>1.1211369462871856</v>
      </c>
    </row>
    <row r="11" spans="1:32" x14ac:dyDescent="0.25">
      <c r="A11">
        <v>10</v>
      </c>
      <c r="B11">
        <v>-2.9043825347633572</v>
      </c>
      <c r="C11">
        <v>1.2485636993675513</v>
      </c>
      <c r="D11">
        <v>0.5013249301726006</v>
      </c>
      <c r="E11">
        <v>2.0823409322898954</v>
      </c>
      <c r="F11">
        <v>6.195352881503311</v>
      </c>
      <c r="H11">
        <v>1.4246399817140003</v>
      </c>
      <c r="I11">
        <v>3.2717052741032608</v>
      </c>
      <c r="M11">
        <v>10</v>
      </c>
      <c r="N11">
        <v>1.9753086419753032</v>
      </c>
      <c r="O11">
        <v>0.80809635587023365</v>
      </c>
      <c r="P11">
        <v>3.3055526251010861</v>
      </c>
      <c r="Q11">
        <v>0.74257425742572991</v>
      </c>
      <c r="S11">
        <v>1.7078829700930882</v>
      </c>
      <c r="T11">
        <v>1.206303123652477</v>
      </c>
      <c r="X11">
        <v>8</v>
      </c>
      <c r="Y11">
        <v>1.3984428150276074</v>
      </c>
      <c r="Z11">
        <v>0.43266630611142887</v>
      </c>
      <c r="AA11">
        <v>0.47919293820933717</v>
      </c>
      <c r="AE11">
        <v>0.77010068644945784</v>
      </c>
      <c r="AF11">
        <v>0.54465728195185592</v>
      </c>
    </row>
    <row r="12" spans="1:32" x14ac:dyDescent="0.25">
      <c r="X12">
        <v>10</v>
      </c>
      <c r="Y12">
        <v>-1.4173406909063289</v>
      </c>
      <c r="Z12">
        <v>0.81124932395889005</v>
      </c>
      <c r="AA12">
        <v>-2.0428751576292683</v>
      </c>
      <c r="AE12">
        <v>-0.882988841525569</v>
      </c>
      <c r="AF12">
        <v>1.5002185051860604</v>
      </c>
    </row>
    <row r="15" spans="1:32" ht="18.75" x14ac:dyDescent="0.3">
      <c r="A15" s="1" t="s">
        <v>63</v>
      </c>
      <c r="M15" s="1" t="s">
        <v>66</v>
      </c>
      <c r="X15" s="1" t="s">
        <v>47</v>
      </c>
    </row>
    <row r="16" spans="1:32" x14ac:dyDescent="0.25">
      <c r="B16" t="s">
        <v>42</v>
      </c>
      <c r="N16" t="s">
        <v>42</v>
      </c>
      <c r="Y16" t="s">
        <v>42</v>
      </c>
    </row>
    <row r="17" spans="1:32" x14ac:dyDescent="0.25">
      <c r="A17" t="s">
        <v>31</v>
      </c>
      <c r="B17" t="s">
        <v>43</v>
      </c>
      <c r="C17" t="s">
        <v>44</v>
      </c>
      <c r="D17" t="s">
        <v>45</v>
      </c>
      <c r="H17" t="s">
        <v>6</v>
      </c>
      <c r="I17" t="s">
        <v>7</v>
      </c>
      <c r="M17" t="s">
        <v>31</v>
      </c>
      <c r="N17" t="s">
        <v>43</v>
      </c>
      <c r="O17" t="s">
        <v>44</v>
      </c>
      <c r="P17" t="s">
        <v>45</v>
      </c>
      <c r="S17" t="s">
        <v>6</v>
      </c>
      <c r="T17" t="s">
        <v>7</v>
      </c>
      <c r="X17" t="s">
        <v>36</v>
      </c>
      <c r="Y17" t="s">
        <v>43</v>
      </c>
      <c r="Z17" t="s">
        <v>44</v>
      </c>
      <c r="AA17" t="s">
        <v>45</v>
      </c>
      <c r="AB17" t="s">
        <v>50</v>
      </c>
      <c r="AE17" t="s">
        <v>6</v>
      </c>
      <c r="AF17" t="s">
        <v>7</v>
      </c>
    </row>
    <row r="19" spans="1:32" x14ac:dyDescent="0.25">
      <c r="A19">
        <v>0</v>
      </c>
      <c r="B19">
        <v>99.618098258786972</v>
      </c>
      <c r="C19">
        <v>100.00958228603861</v>
      </c>
      <c r="D19">
        <v>99.742197433213676</v>
      </c>
      <c r="H19">
        <v>99.78995932601309</v>
      </c>
      <c r="I19">
        <v>0.20006457632756128</v>
      </c>
      <c r="M19">
        <v>0</v>
      </c>
      <c r="N19">
        <v>94.070441373160918</v>
      </c>
      <c r="O19">
        <v>114.15562913907286</v>
      </c>
      <c r="P19">
        <v>102.7090694935218</v>
      </c>
      <c r="S19">
        <v>103.64504666858518</v>
      </c>
      <c r="T19">
        <v>10.07525343860711</v>
      </c>
      <c r="X19">
        <v>0</v>
      </c>
      <c r="Y19">
        <v>99.313745878019077</v>
      </c>
      <c r="Z19">
        <v>100.03177985904698</v>
      </c>
      <c r="AA19">
        <v>100.36132898563497</v>
      </c>
      <c r="AB19">
        <v>100</v>
      </c>
      <c r="AE19">
        <v>99.926713680675249</v>
      </c>
      <c r="AF19">
        <v>0.44008702807368155</v>
      </c>
    </row>
    <row r="20" spans="1:32" x14ac:dyDescent="0.25">
      <c r="A20">
        <v>1</v>
      </c>
      <c r="B20">
        <v>100.74623415292714</v>
      </c>
      <c r="C20">
        <v>100.51818054501095</v>
      </c>
      <c r="D20">
        <v>100.21284517094347</v>
      </c>
      <c r="H20">
        <v>100.49241995629386</v>
      </c>
      <c r="I20">
        <v>0.26762596561934038</v>
      </c>
      <c r="M20">
        <v>1</v>
      </c>
      <c r="N20">
        <v>101.42666072224696</v>
      </c>
      <c r="O20">
        <v>67.466887417218544</v>
      </c>
      <c r="P20">
        <v>96.289752650176666</v>
      </c>
      <c r="S20">
        <v>88.394433596547401</v>
      </c>
      <c r="T20">
        <v>18.304879075021997</v>
      </c>
      <c r="X20">
        <v>1</v>
      </c>
      <c r="Y20">
        <v>99.224621966073499</v>
      </c>
      <c r="Z20">
        <v>99.583123025442575</v>
      </c>
      <c r="AA20">
        <v>99.35665814752798</v>
      </c>
      <c r="AB20">
        <v>96.127366609294327</v>
      </c>
      <c r="AE20">
        <v>98.572942437084592</v>
      </c>
      <c r="AF20">
        <v>1.6370911676778326</v>
      </c>
    </row>
    <row r="21" spans="1:32" x14ac:dyDescent="0.25">
      <c r="A21">
        <v>2</v>
      </c>
      <c r="B21">
        <v>99.636592289838461</v>
      </c>
      <c r="C21">
        <v>96.980105699985998</v>
      </c>
      <c r="D21">
        <v>96.890212634433155</v>
      </c>
      <c r="H21">
        <v>97.835636874752538</v>
      </c>
      <c r="I21">
        <v>1.5603206388925657</v>
      </c>
      <c r="M21">
        <v>2</v>
      </c>
      <c r="N21">
        <v>101.02541239411501</v>
      </c>
      <c r="O21">
        <v>109.93377483443706</v>
      </c>
      <c r="P21">
        <v>100.94228504122499</v>
      </c>
      <c r="S21">
        <v>103.96715742325902</v>
      </c>
      <c r="T21">
        <v>5.1674094126292456</v>
      </c>
      <c r="X21">
        <v>2</v>
      </c>
      <c r="Y21">
        <v>33.436320964914884</v>
      </c>
      <c r="Z21">
        <v>12.281980819920349</v>
      </c>
      <c r="AA21">
        <v>75.403190270556081</v>
      </c>
      <c r="AB21">
        <v>-2.0940906483074997</v>
      </c>
      <c r="AE21">
        <v>29.756850351770954</v>
      </c>
      <c r="AF21">
        <v>33.748977069534746</v>
      </c>
    </row>
    <row r="22" spans="1:32" x14ac:dyDescent="0.25">
      <c r="A22">
        <v>4</v>
      </c>
      <c r="B22">
        <v>38.088456950519223</v>
      </c>
      <c r="C22">
        <v>15.140011941002584</v>
      </c>
      <c r="D22">
        <v>22.773730831641586</v>
      </c>
      <c r="H22">
        <v>25.334066574387794</v>
      </c>
      <c r="I22">
        <v>11.686499536875454</v>
      </c>
      <c r="M22">
        <v>4</v>
      </c>
      <c r="N22">
        <v>103.65581810075788</v>
      </c>
      <c r="O22">
        <v>107.86423841059599</v>
      </c>
      <c r="P22">
        <v>89.752650176678429</v>
      </c>
      <c r="S22">
        <v>100.42423556267742</v>
      </c>
      <c r="T22">
        <v>9.478383372920991</v>
      </c>
      <c r="X22">
        <v>4</v>
      </c>
      <c r="Y22">
        <v>2.8222572116098519</v>
      </c>
      <c r="Z22">
        <v>-1.5889929523489172</v>
      </c>
      <c r="AA22">
        <v>1.9035868511500809</v>
      </c>
      <c r="AB22">
        <v>-2.5243832472747982</v>
      </c>
      <c r="AE22">
        <v>0.15311696578405432</v>
      </c>
      <c r="AF22">
        <v>2.6071957367541998</v>
      </c>
    </row>
    <row r="23" spans="1:32" x14ac:dyDescent="0.25">
      <c r="A23">
        <v>6</v>
      </c>
      <c r="B23">
        <v>-8.5534893613086354</v>
      </c>
      <c r="C23">
        <v>-2.6756691015501275</v>
      </c>
      <c r="D23">
        <v>2.3602632817494111</v>
      </c>
      <c r="H23">
        <v>-2.9562983937031171</v>
      </c>
      <c r="I23">
        <v>5.462285582810078</v>
      </c>
      <c r="M23">
        <v>6</v>
      </c>
      <c r="N23">
        <v>90.81587160053499</v>
      </c>
      <c r="O23">
        <v>63.079470198675487</v>
      </c>
      <c r="P23">
        <v>37.809187279151921</v>
      </c>
      <c r="S23">
        <v>63.901509692787471</v>
      </c>
      <c r="T23">
        <v>26.51290171565719</v>
      </c>
      <c r="X23">
        <v>6</v>
      </c>
      <c r="Y23">
        <v>4.6047354505213605</v>
      </c>
      <c r="Z23">
        <v>-0.71037331987362506</v>
      </c>
      <c r="AA23">
        <v>5.0938574072442009</v>
      </c>
      <c r="AB23">
        <v>-2.8112449799196639</v>
      </c>
      <c r="AE23">
        <v>1.5442436394930681</v>
      </c>
      <c r="AF23">
        <v>3.916628940508124</v>
      </c>
    </row>
    <row r="24" spans="1:32" x14ac:dyDescent="0.25">
      <c r="A24">
        <v>8</v>
      </c>
      <c r="B24">
        <v>-9.2470155257402098E-2</v>
      </c>
      <c r="C24">
        <v>0.33169451672108607</v>
      </c>
      <c r="D24">
        <v>-1.8474679854169551</v>
      </c>
      <c r="H24">
        <v>-0.53608120798442371</v>
      </c>
      <c r="I24">
        <v>1.1553269568642959</v>
      </c>
      <c r="M24">
        <v>8</v>
      </c>
      <c r="N24">
        <v>63.932233615693264</v>
      </c>
      <c r="O24">
        <v>14.486754966887418</v>
      </c>
      <c r="P24">
        <v>8.0683156654887966</v>
      </c>
      <c r="S24">
        <v>28.82910141602316</v>
      </c>
      <c r="T24">
        <v>30.56912672022332</v>
      </c>
      <c r="X24">
        <v>8</v>
      </c>
      <c r="Y24">
        <v>-6.5506075279997589</v>
      </c>
      <c r="Z24">
        <v>4.5426504402445147</v>
      </c>
      <c r="AA24">
        <v>-1.2690579007667395</v>
      </c>
      <c r="AB24">
        <v>3.3275960986804449</v>
      </c>
      <c r="AE24">
        <v>1.2645277539615307E-2</v>
      </c>
      <c r="AF24">
        <v>5.0407967672917335</v>
      </c>
    </row>
    <row r="25" spans="1:32" x14ac:dyDescent="0.25">
      <c r="A25">
        <v>10</v>
      </c>
      <c r="B25">
        <v>8.5997244389373293</v>
      </c>
      <c r="C25">
        <v>2.9115407578851062</v>
      </c>
      <c r="D25">
        <v>1.6999515303076151</v>
      </c>
      <c r="H25">
        <v>4.4037389090433505</v>
      </c>
      <c r="I25">
        <v>3.6839799184313149</v>
      </c>
      <c r="M25">
        <v>10</v>
      </c>
      <c r="N25">
        <v>29.29112795363352</v>
      </c>
      <c r="O25">
        <v>0.24834437086087746</v>
      </c>
      <c r="P25">
        <v>2.1790341578327315</v>
      </c>
      <c r="S25">
        <v>10.572835494109043</v>
      </c>
      <c r="T25">
        <v>16.239234748398633</v>
      </c>
      <c r="X25">
        <v>10</v>
      </c>
      <c r="Y25">
        <v>-0.415911589079343</v>
      </c>
      <c r="Z25">
        <v>-2.2058960985549447</v>
      </c>
      <c r="AA25">
        <v>-3.1550189477394781</v>
      </c>
      <c r="AB25">
        <v>4.044750430292595</v>
      </c>
      <c r="AE25">
        <v>-0.43301905127029272</v>
      </c>
      <c r="AF25">
        <v>3.1939050631082524</v>
      </c>
    </row>
    <row r="29" spans="1:32" ht="18.75" x14ac:dyDescent="0.3">
      <c r="A29" s="1" t="s">
        <v>64</v>
      </c>
      <c r="X29" s="1" t="s">
        <v>48</v>
      </c>
    </row>
    <row r="30" spans="1:32" x14ac:dyDescent="0.25">
      <c r="B30" t="s">
        <v>42</v>
      </c>
      <c r="Y30" t="s">
        <v>42</v>
      </c>
    </row>
    <row r="31" spans="1:32" x14ac:dyDescent="0.25">
      <c r="A31" t="s">
        <v>31</v>
      </c>
      <c r="B31" t="s">
        <v>43</v>
      </c>
      <c r="C31" t="s">
        <v>44</v>
      </c>
      <c r="D31" t="s">
        <v>45</v>
      </c>
      <c r="H31" t="s">
        <v>6</v>
      </c>
      <c r="I31" t="s">
        <v>7</v>
      </c>
      <c r="X31" t="s">
        <v>38</v>
      </c>
      <c r="Y31" t="s">
        <v>43</v>
      </c>
      <c r="Z31" t="s">
        <v>44</v>
      </c>
      <c r="AA31" t="s">
        <v>45</v>
      </c>
      <c r="AB31" t="s">
        <v>50</v>
      </c>
      <c r="AE31" t="s">
        <v>6</v>
      </c>
      <c r="AF31" t="s">
        <v>7</v>
      </c>
    </row>
    <row r="33" spans="1:32" x14ac:dyDescent="0.25">
      <c r="A33">
        <v>0</v>
      </c>
      <c r="B33">
        <v>99.7648673468358</v>
      </c>
      <c r="C33">
        <v>98.753784411743993</v>
      </c>
      <c r="D33">
        <v>98.800704863903093</v>
      </c>
      <c r="H33">
        <v>99.106452207494286</v>
      </c>
      <c r="I33">
        <v>0.5706866513186315</v>
      </c>
      <c r="X33">
        <v>0</v>
      </c>
      <c r="Y33">
        <v>100.23823916367387</v>
      </c>
      <c r="Z33">
        <v>100.13040643338405</v>
      </c>
      <c r="AA33">
        <v>99.747085312442167</v>
      </c>
      <c r="AB33">
        <v>100</v>
      </c>
      <c r="AE33">
        <v>100.03857696983336</v>
      </c>
      <c r="AF33">
        <v>0.25813274526285623</v>
      </c>
    </row>
    <row r="34" spans="1:32" x14ac:dyDescent="0.25">
      <c r="A34">
        <v>1</v>
      </c>
      <c r="B34">
        <v>99.411663790580562</v>
      </c>
      <c r="C34">
        <v>99.69724706048018</v>
      </c>
      <c r="D34">
        <v>100.69973139894955</v>
      </c>
      <c r="H34">
        <v>99.936214083336765</v>
      </c>
      <c r="I34">
        <v>0.67646764109013924</v>
      </c>
      <c r="X34">
        <v>1</v>
      </c>
      <c r="Y34">
        <v>99.509298439000105</v>
      </c>
      <c r="Z34">
        <v>99.869593566615947</v>
      </c>
      <c r="AA34">
        <v>53.050397877984082</v>
      </c>
      <c r="AB34">
        <v>53.811991117690603</v>
      </c>
      <c r="AE34">
        <v>84.143096627866711</v>
      </c>
      <c r="AF34">
        <v>26.927669594823151</v>
      </c>
    </row>
    <row r="35" spans="1:32" x14ac:dyDescent="0.25">
      <c r="A35">
        <v>2</v>
      </c>
      <c r="B35">
        <v>98.735531268606252</v>
      </c>
      <c r="C35">
        <v>100.40132366401464</v>
      </c>
      <c r="D35">
        <v>100.52864792732375</v>
      </c>
      <c r="H35">
        <v>99.888500953314875</v>
      </c>
      <c r="I35">
        <v>1.0005284540679669</v>
      </c>
      <c r="X35">
        <v>2</v>
      </c>
      <c r="Y35">
        <v>11.23635458521494</v>
      </c>
      <c r="Z35">
        <v>42.121277983047165</v>
      </c>
      <c r="AA35">
        <v>-20.726667077910065</v>
      </c>
      <c r="AB35">
        <v>-18.430792005921532</v>
      </c>
      <c r="AE35">
        <v>10.876988496784014</v>
      </c>
      <c r="AF35">
        <v>31.425513640757092</v>
      </c>
    </row>
    <row r="36" spans="1:32" x14ac:dyDescent="0.25">
      <c r="A36">
        <v>4</v>
      </c>
      <c r="B36">
        <v>98.422693833065907</v>
      </c>
      <c r="C36">
        <v>99.387453354925015</v>
      </c>
      <c r="D36">
        <v>99.844314040820521</v>
      </c>
      <c r="H36">
        <v>99.218153742937147</v>
      </c>
      <c r="I36">
        <v>0.72577391296360327</v>
      </c>
      <c r="X36">
        <v>4</v>
      </c>
      <c r="Y36">
        <v>-15.058848629235854</v>
      </c>
      <c r="Z36">
        <v>-5.4770702021299797</v>
      </c>
      <c r="AA36">
        <v>6.1069644068842308</v>
      </c>
      <c r="AB36">
        <v>11.324944485566249</v>
      </c>
      <c r="AE36">
        <v>-4.8096514748272012</v>
      </c>
      <c r="AF36">
        <v>10.598678983164062</v>
      </c>
    </row>
    <row r="37" spans="1:32" x14ac:dyDescent="0.25">
      <c r="A37">
        <v>6</v>
      </c>
      <c r="B37">
        <v>49.155843500549992</v>
      </c>
      <c r="C37">
        <v>80.419629655706544</v>
      </c>
      <c r="D37">
        <v>67.013395835828305</v>
      </c>
      <c r="H37">
        <v>65.529622997361614</v>
      </c>
      <c r="I37">
        <v>15.684618821188174</v>
      </c>
      <c r="X37">
        <v>6</v>
      </c>
      <c r="Y37">
        <v>6.8093731109767788</v>
      </c>
      <c r="Z37">
        <v>2.7385351010649828</v>
      </c>
      <c r="AA37">
        <v>1.1720436740484956</v>
      </c>
      <c r="AB37">
        <v>-0.74019245003700007</v>
      </c>
      <c r="AE37">
        <v>3.5733172953634189</v>
      </c>
      <c r="AF37">
        <v>2.9098997884897728</v>
      </c>
    </row>
    <row r="38" spans="1:32" x14ac:dyDescent="0.25">
      <c r="A38">
        <v>8</v>
      </c>
      <c r="B38">
        <v>11.857547959997177</v>
      </c>
      <c r="C38">
        <v>57.790607618108858</v>
      </c>
      <c r="D38">
        <v>2.8570939761509635</v>
      </c>
      <c r="H38">
        <v>24.168416518085667</v>
      </c>
      <c r="I38">
        <v>29.463381403934136</v>
      </c>
      <c r="X38">
        <v>8</v>
      </c>
      <c r="Y38">
        <v>2.3646125946734031</v>
      </c>
      <c r="Z38">
        <v>0.41295370571616274</v>
      </c>
      <c r="AA38">
        <v>9.1912898649065369</v>
      </c>
      <c r="AB38">
        <v>4.5151739452257544</v>
      </c>
      <c r="AE38">
        <v>3.9896187217653676</v>
      </c>
      <c r="AF38">
        <v>4.6092602568907006</v>
      </c>
    </row>
    <row r="39" spans="1:32" x14ac:dyDescent="0.25">
      <c r="A39">
        <v>10</v>
      </c>
      <c r="B39">
        <v>0.30274590536164681</v>
      </c>
      <c r="C39">
        <v>0.70407660353446033</v>
      </c>
      <c r="D39">
        <v>0.11975843013807719</v>
      </c>
      <c r="H39">
        <v>0.37552697967806142</v>
      </c>
      <c r="I39">
        <v>0.29888082160672347</v>
      </c>
      <c r="X39">
        <v>10</v>
      </c>
      <c r="Y39">
        <v>5.8670838815204718</v>
      </c>
      <c r="Z39">
        <v>2.3038469897848159</v>
      </c>
      <c r="AA39">
        <v>2.52914687557832</v>
      </c>
      <c r="AB39">
        <v>3.330866025166543</v>
      </c>
      <c r="AE39">
        <v>3.5666925822945359</v>
      </c>
      <c r="AF39">
        <v>1.9953796898837159</v>
      </c>
    </row>
    <row r="43" spans="1:32" ht="18.75" x14ac:dyDescent="0.3">
      <c r="X43" s="1" t="s">
        <v>49</v>
      </c>
    </row>
    <row r="44" spans="1:32" x14ac:dyDescent="0.25">
      <c r="Y44" t="s">
        <v>42</v>
      </c>
    </row>
    <row r="45" spans="1:32" x14ac:dyDescent="0.25">
      <c r="X45" t="s">
        <v>41</v>
      </c>
      <c r="Y45" t="s">
        <v>43</v>
      </c>
      <c r="Z45" t="s">
        <v>44</v>
      </c>
      <c r="AA45" t="s">
        <v>45</v>
      </c>
      <c r="AB45" t="s">
        <v>50</v>
      </c>
      <c r="AC45" t="s">
        <v>51</v>
      </c>
      <c r="AD45" t="s">
        <v>52</v>
      </c>
      <c r="AE45" t="s">
        <v>6</v>
      </c>
      <c r="AF45" t="s">
        <v>7</v>
      </c>
    </row>
    <row r="47" spans="1:32" x14ac:dyDescent="0.25">
      <c r="X47">
        <v>0</v>
      </c>
      <c r="Y47">
        <v>100</v>
      </c>
      <c r="Z47">
        <v>100</v>
      </c>
      <c r="AA47">
        <v>100.4040404040404</v>
      </c>
      <c r="AB47">
        <v>100</v>
      </c>
      <c r="AC47">
        <v>99.996901242601709</v>
      </c>
      <c r="AD47">
        <v>100.00506354752139</v>
      </c>
      <c r="AE47">
        <v>100.08018832932842</v>
      </c>
      <c r="AF47">
        <v>0.18104378585864722</v>
      </c>
    </row>
    <row r="48" spans="1:32" x14ac:dyDescent="0.25">
      <c r="X48">
        <v>1</v>
      </c>
      <c r="Y48">
        <v>98.672911787665882</v>
      </c>
      <c r="Z48">
        <v>-2.8513238289205702</v>
      </c>
      <c r="AA48">
        <v>-21.010101010101039</v>
      </c>
      <c r="AB48">
        <v>0.62893081761006897</v>
      </c>
      <c r="AC48">
        <v>15.276873973536595</v>
      </c>
      <c r="AD48">
        <v>21.064357688996921</v>
      </c>
      <c r="AE48">
        <v>18.143458347958187</v>
      </c>
      <c r="AF48">
        <v>46.83415137734616</v>
      </c>
    </row>
    <row r="49" spans="24:32" x14ac:dyDescent="0.25">
      <c r="X49">
        <v>2</v>
      </c>
      <c r="Y49">
        <v>0.23419203747072004</v>
      </c>
      <c r="Z49">
        <v>5.36320434487439</v>
      </c>
      <c r="AA49">
        <v>-14.242424242424235</v>
      </c>
      <c r="AC49">
        <v>3.0987573982832686</v>
      </c>
      <c r="AE49">
        <v>-1.3865676154489641</v>
      </c>
      <c r="AF49">
        <v>8.823783645372993</v>
      </c>
    </row>
    <row r="50" spans="24:32" x14ac:dyDescent="0.25">
      <c r="X50">
        <v>4</v>
      </c>
      <c r="Y50">
        <v>-6.6094197241738186</v>
      </c>
      <c r="Z50">
        <v>-6.4494229463679602</v>
      </c>
      <c r="AA50">
        <v>-3.8383838383838338</v>
      </c>
      <c r="AB50">
        <v>-10.927672955974856</v>
      </c>
      <c r="AC50">
        <v>6.4144278144464124</v>
      </c>
      <c r="AD50">
        <v>4.7597346701098786</v>
      </c>
      <c r="AE50">
        <v>-4.2820943300908114</v>
      </c>
      <c r="AF50">
        <v>6.497883060711203</v>
      </c>
    </row>
    <row r="51" spans="24:32" x14ac:dyDescent="0.25">
      <c r="X51">
        <v>6</v>
      </c>
      <c r="Y51">
        <v>5.9328649492583878</v>
      </c>
      <c r="Z51">
        <v>2.9192124915139175</v>
      </c>
      <c r="AA51">
        <v>-2.9292929292929415</v>
      </c>
      <c r="AB51">
        <v>-0.3144654088050487</v>
      </c>
      <c r="AC51">
        <v>-0.46481360974249242</v>
      </c>
      <c r="AD51">
        <v>21.621347916350189</v>
      </c>
      <c r="AE51">
        <v>1.0287010985863645</v>
      </c>
      <c r="AF51">
        <v>3.4396677011132941</v>
      </c>
    </row>
    <row r="52" spans="24:32" x14ac:dyDescent="0.25">
      <c r="X52">
        <v>8</v>
      </c>
      <c r="Y52">
        <v>0.52042674993494131</v>
      </c>
      <c r="Z52">
        <v>-9.0970807875085029</v>
      </c>
      <c r="AA52">
        <v>3.3333333333333286</v>
      </c>
      <c r="AB52">
        <v>5.4245283018867951</v>
      </c>
      <c r="AC52">
        <v>3.9664094698025991</v>
      </c>
      <c r="AD52">
        <v>1.7216061572737829</v>
      </c>
      <c r="AE52">
        <v>0.82952341348983227</v>
      </c>
      <c r="AF52">
        <v>5.8278683899022354</v>
      </c>
    </row>
    <row r="53" spans="24:32" x14ac:dyDescent="0.25">
      <c r="X53">
        <v>10</v>
      </c>
      <c r="Y53">
        <v>0.1561280249804895</v>
      </c>
      <c r="Z53">
        <v>7.6714188730481823</v>
      </c>
      <c r="AA53">
        <v>0.10101010101008967</v>
      </c>
      <c r="AB53">
        <v>5.6603773584905497</v>
      </c>
      <c r="AC53">
        <v>-3.7185088779399393</v>
      </c>
      <c r="AD53">
        <v>2.1266899589852528</v>
      </c>
      <c r="AE53">
        <v>1.9740850959178744</v>
      </c>
      <c r="AF53">
        <v>4.6170165370251652</v>
      </c>
    </row>
  </sheetData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workbookViewId="0">
      <selection activeCell="J44" sqref="J44"/>
    </sheetView>
  </sheetViews>
  <sheetFormatPr defaultRowHeight="15" x14ac:dyDescent="0.25"/>
  <cols>
    <col min="2" max="2" width="14.5703125" customWidth="1"/>
    <col min="3" max="3" width="12.42578125" customWidth="1"/>
    <col min="4" max="5" width="13" customWidth="1"/>
    <col min="6" max="6" width="14.28515625" customWidth="1"/>
    <col min="10" max="10" width="14.5703125" customWidth="1"/>
    <col min="11" max="11" width="12.42578125" customWidth="1"/>
    <col min="12" max="13" width="13" customWidth="1"/>
    <col min="14" max="14" width="14.28515625" customWidth="1"/>
    <col min="18" max="18" width="14.5703125" customWidth="1"/>
    <col min="19" max="19" width="12.42578125" customWidth="1"/>
    <col min="20" max="21" width="13" customWidth="1"/>
    <col min="22" max="22" width="14.28515625" customWidth="1"/>
  </cols>
  <sheetData>
    <row r="1" spans="1:22" ht="21" x14ac:dyDescent="0.35">
      <c r="A1" s="2" t="s">
        <v>21</v>
      </c>
      <c r="I1" s="2" t="s">
        <v>22</v>
      </c>
      <c r="Q1" s="2" t="s">
        <v>23</v>
      </c>
    </row>
    <row r="2" spans="1:22" ht="21" x14ac:dyDescent="0.35">
      <c r="A2" s="2" t="s">
        <v>4</v>
      </c>
      <c r="I2" s="2" t="s">
        <v>4</v>
      </c>
      <c r="Q2" s="2" t="s">
        <v>4</v>
      </c>
    </row>
    <row r="4" spans="1:22" ht="42" customHeight="1" x14ac:dyDescent="0.25">
      <c r="B4" s="3" t="s">
        <v>11</v>
      </c>
      <c r="C4" s="3" t="s">
        <v>12</v>
      </c>
      <c r="D4" s="3" t="s">
        <v>18</v>
      </c>
      <c r="E4" s="3" t="s">
        <v>19</v>
      </c>
      <c r="F4" s="3" t="s">
        <v>25</v>
      </c>
      <c r="J4" s="3" t="s">
        <v>11</v>
      </c>
      <c r="K4" s="3" t="s">
        <v>12</v>
      </c>
      <c r="L4" s="3" t="s">
        <v>18</v>
      </c>
      <c r="M4" s="3" t="s">
        <v>19</v>
      </c>
      <c r="N4" s="3" t="s">
        <v>25</v>
      </c>
      <c r="R4" s="3" t="s">
        <v>11</v>
      </c>
      <c r="S4" s="3" t="s">
        <v>12</v>
      </c>
      <c r="T4" s="3" t="s">
        <v>18</v>
      </c>
      <c r="U4" s="3" t="s">
        <v>19</v>
      </c>
      <c r="V4" s="3" t="s">
        <v>25</v>
      </c>
    </row>
    <row r="5" spans="1:22" x14ac:dyDescent="0.25">
      <c r="B5" t="s">
        <v>10</v>
      </c>
      <c r="C5" t="s">
        <v>13</v>
      </c>
      <c r="D5" t="s">
        <v>14</v>
      </c>
      <c r="E5" t="s">
        <v>13</v>
      </c>
      <c r="F5" t="s">
        <v>14</v>
      </c>
      <c r="J5" t="s">
        <v>10</v>
      </c>
      <c r="K5" t="s">
        <v>13</v>
      </c>
      <c r="L5" t="s">
        <v>14</v>
      </c>
      <c r="M5" t="s">
        <v>13</v>
      </c>
      <c r="N5" t="s">
        <v>14</v>
      </c>
      <c r="R5" t="s">
        <v>10</v>
      </c>
      <c r="S5" t="s">
        <v>13</v>
      </c>
      <c r="T5" t="s">
        <v>14</v>
      </c>
      <c r="U5" t="s">
        <v>13</v>
      </c>
      <c r="V5" t="s">
        <v>14</v>
      </c>
    </row>
    <row r="6" spans="1:22" x14ac:dyDescent="0.25">
      <c r="B6">
        <v>53.5</v>
      </c>
      <c r="C6">
        <v>1.2</v>
      </c>
      <c r="D6">
        <f>B6*C6</f>
        <v>64.2</v>
      </c>
      <c r="E6">
        <v>2</v>
      </c>
      <c r="F6">
        <f>D6/E6/60</f>
        <v>0.53500000000000003</v>
      </c>
      <c r="J6">
        <v>56.5</v>
      </c>
      <c r="K6">
        <v>1.2</v>
      </c>
      <c r="L6">
        <f>J6*K6</f>
        <v>67.8</v>
      </c>
      <c r="M6">
        <v>2</v>
      </c>
      <c r="N6">
        <f>L6/M6/60</f>
        <v>0.56499999999999995</v>
      </c>
      <c r="R6">
        <v>78.2</v>
      </c>
      <c r="S6">
        <v>1.2</v>
      </c>
      <c r="T6">
        <f>R6*S6</f>
        <v>93.84</v>
      </c>
      <c r="U6">
        <v>2</v>
      </c>
      <c r="V6">
        <f>T6/U6/60</f>
        <v>0.78200000000000003</v>
      </c>
    </row>
    <row r="7" spans="1:22" x14ac:dyDescent="0.25">
      <c r="B7">
        <v>44.8</v>
      </c>
      <c r="C7">
        <v>1.2</v>
      </c>
      <c r="D7">
        <f t="shared" ref="D7:D10" si="0">B7*C7</f>
        <v>53.76</v>
      </c>
      <c r="E7">
        <v>2</v>
      </c>
      <c r="F7">
        <f>D7/E7/60</f>
        <v>0.44800000000000001</v>
      </c>
      <c r="J7">
        <v>44.2</v>
      </c>
      <c r="K7">
        <v>1.2</v>
      </c>
      <c r="L7">
        <f t="shared" ref="L7:L8" si="1">J7*K7</f>
        <v>53.04</v>
      </c>
      <c r="M7">
        <v>2</v>
      </c>
      <c r="N7">
        <f>L7/M7/60</f>
        <v>0.442</v>
      </c>
      <c r="R7">
        <v>64.3</v>
      </c>
      <c r="S7">
        <v>1.2</v>
      </c>
      <c r="T7">
        <f t="shared" ref="T7:T9" si="2">R7*S7</f>
        <v>77.16</v>
      </c>
      <c r="U7">
        <v>2</v>
      </c>
      <c r="V7">
        <f t="shared" ref="V7:V9" si="3">T7/U7/60</f>
        <v>0.64300000000000002</v>
      </c>
    </row>
    <row r="8" spans="1:22" x14ac:dyDescent="0.25">
      <c r="B8">
        <v>31.4</v>
      </c>
      <c r="C8">
        <v>1.2</v>
      </c>
      <c r="D8">
        <f t="shared" si="0"/>
        <v>37.68</v>
      </c>
      <c r="E8">
        <v>2</v>
      </c>
      <c r="F8">
        <f>D8/E8/60</f>
        <v>0.314</v>
      </c>
      <c r="J8">
        <v>37.799999999999997</v>
      </c>
      <c r="K8">
        <v>1.2</v>
      </c>
      <c r="L8">
        <f t="shared" si="1"/>
        <v>45.359999999999992</v>
      </c>
      <c r="M8">
        <v>2</v>
      </c>
      <c r="N8">
        <f>L8/M8/60</f>
        <v>0.37799999999999995</v>
      </c>
      <c r="R8">
        <v>53.5</v>
      </c>
      <c r="S8">
        <v>1.2</v>
      </c>
      <c r="T8">
        <f t="shared" si="2"/>
        <v>64.2</v>
      </c>
      <c r="U8">
        <v>2</v>
      </c>
      <c r="V8">
        <f t="shared" si="3"/>
        <v>0.53500000000000003</v>
      </c>
    </row>
    <row r="9" spans="1:22" x14ac:dyDescent="0.25">
      <c r="B9">
        <v>98</v>
      </c>
      <c r="C9">
        <v>1.2</v>
      </c>
      <c r="D9">
        <f t="shared" si="0"/>
        <v>117.6</v>
      </c>
      <c r="E9">
        <v>2</v>
      </c>
      <c r="F9">
        <f>D9/E9/60</f>
        <v>0.98</v>
      </c>
      <c r="R9">
        <v>51.4</v>
      </c>
      <c r="S9">
        <v>1.2</v>
      </c>
      <c r="T9">
        <f t="shared" si="2"/>
        <v>61.679999999999993</v>
      </c>
      <c r="U9">
        <v>2</v>
      </c>
      <c r="V9">
        <f t="shared" si="3"/>
        <v>0.5139999999999999</v>
      </c>
    </row>
    <row r="10" spans="1:22" x14ac:dyDescent="0.25">
      <c r="B10">
        <v>94.5</v>
      </c>
      <c r="C10">
        <v>1.2</v>
      </c>
      <c r="D10">
        <f t="shared" si="0"/>
        <v>113.39999999999999</v>
      </c>
      <c r="E10">
        <v>2</v>
      </c>
      <c r="F10">
        <f>D10/E10/60</f>
        <v>0.94499999999999995</v>
      </c>
    </row>
    <row r="12" spans="1:22" x14ac:dyDescent="0.25">
      <c r="E12" t="s">
        <v>6</v>
      </c>
      <c r="F12">
        <f>AVERAGE(F6:F11)</f>
        <v>0.64439999999999997</v>
      </c>
      <c r="M12" t="s">
        <v>6</v>
      </c>
      <c r="N12">
        <f>AVERAGE(N6:N11)</f>
        <v>0.46166666666666661</v>
      </c>
      <c r="U12" t="s">
        <v>6</v>
      </c>
      <c r="V12">
        <f>AVERAGE(V6:V11)</f>
        <v>0.61849999999999994</v>
      </c>
    </row>
    <row r="13" spans="1:22" x14ac:dyDescent="0.25">
      <c r="E13" t="s">
        <v>7</v>
      </c>
      <c r="F13">
        <f>STDEV(F6:F11)</f>
        <v>0.30112007571731259</v>
      </c>
      <c r="M13" t="s">
        <v>7</v>
      </c>
      <c r="N13">
        <f>STDEV(N6:N11)</f>
        <v>9.5038588653943198E-2</v>
      </c>
      <c r="U13" t="s">
        <v>7</v>
      </c>
      <c r="V13">
        <f>STDEV(V6:V11)</f>
        <v>0.12278029157808715</v>
      </c>
    </row>
    <row r="14" spans="1:22" x14ac:dyDescent="0.25">
      <c r="E14" t="s">
        <v>8</v>
      </c>
      <c r="F14">
        <f>COUNT(F6:F11)</f>
        <v>5</v>
      </c>
      <c r="M14" t="s">
        <v>8</v>
      </c>
      <c r="N14">
        <f>COUNT(N6:N11)</f>
        <v>3</v>
      </c>
      <c r="U14" t="s">
        <v>8</v>
      </c>
      <c r="V14">
        <f>COUNT(V6:V11)</f>
        <v>4</v>
      </c>
    </row>
    <row r="15" spans="1:22" x14ac:dyDescent="0.25">
      <c r="F15" s="7"/>
      <c r="N15" s="7"/>
      <c r="V15" s="7"/>
    </row>
    <row r="18" spans="1:22" ht="21" x14ac:dyDescent="0.35">
      <c r="A18" s="2" t="s">
        <v>20</v>
      </c>
      <c r="I18" s="2" t="s">
        <v>20</v>
      </c>
      <c r="Q18" s="2" t="s">
        <v>20</v>
      </c>
    </row>
    <row r="20" spans="1:22" ht="60" x14ac:dyDescent="0.25">
      <c r="B20" s="3" t="s">
        <v>11</v>
      </c>
      <c r="C20" s="3" t="s">
        <v>12</v>
      </c>
      <c r="D20" s="3" t="s">
        <v>18</v>
      </c>
      <c r="E20" s="3" t="s">
        <v>19</v>
      </c>
      <c r="F20" s="3" t="s">
        <v>25</v>
      </c>
      <c r="J20" s="3" t="s">
        <v>11</v>
      </c>
      <c r="K20" s="3" t="s">
        <v>12</v>
      </c>
      <c r="L20" s="3" t="s">
        <v>15</v>
      </c>
      <c r="M20" s="3" t="s">
        <v>19</v>
      </c>
      <c r="N20" s="3" t="s">
        <v>25</v>
      </c>
      <c r="R20" s="3" t="s">
        <v>11</v>
      </c>
      <c r="S20" s="3" t="s">
        <v>12</v>
      </c>
      <c r="T20" s="3" t="s">
        <v>18</v>
      </c>
      <c r="U20" s="3" t="s">
        <v>19</v>
      </c>
      <c r="V20" s="3" t="s">
        <v>25</v>
      </c>
    </row>
    <row r="21" spans="1:22" x14ac:dyDescent="0.25">
      <c r="B21" t="s">
        <v>10</v>
      </c>
      <c r="C21" t="s">
        <v>13</v>
      </c>
      <c r="D21" t="s">
        <v>14</v>
      </c>
      <c r="E21" t="s">
        <v>13</v>
      </c>
      <c r="F21" t="s">
        <v>14</v>
      </c>
      <c r="J21" t="s">
        <v>10</v>
      </c>
      <c r="K21" t="s">
        <v>13</v>
      </c>
      <c r="L21" t="s">
        <v>14</v>
      </c>
      <c r="M21" t="s">
        <v>13</v>
      </c>
      <c r="N21" t="s">
        <v>14</v>
      </c>
      <c r="R21" t="s">
        <v>10</v>
      </c>
      <c r="S21" t="s">
        <v>13</v>
      </c>
      <c r="T21" t="s">
        <v>14</v>
      </c>
      <c r="U21" t="s">
        <v>13</v>
      </c>
      <c r="V21" t="s">
        <v>14</v>
      </c>
    </row>
    <row r="22" spans="1:22" x14ac:dyDescent="0.25">
      <c r="B22">
        <v>50.5</v>
      </c>
      <c r="C22">
        <v>1.2</v>
      </c>
      <c r="D22">
        <f>B22*C22</f>
        <v>60.599999999999994</v>
      </c>
      <c r="E22">
        <v>2</v>
      </c>
      <c r="J22">
        <v>43.7</v>
      </c>
      <c r="K22">
        <v>1.2</v>
      </c>
      <c r="L22">
        <f>J22*K22</f>
        <v>52.440000000000005</v>
      </c>
      <c r="M22">
        <v>2</v>
      </c>
      <c r="N22">
        <f>L22/M22/60</f>
        <v>0.43700000000000006</v>
      </c>
      <c r="R22">
        <v>39.1</v>
      </c>
      <c r="S22">
        <v>1.8</v>
      </c>
      <c r="T22">
        <f>R22*S22</f>
        <v>70.38000000000001</v>
      </c>
      <c r="U22">
        <v>3</v>
      </c>
      <c r="V22">
        <f t="shared" ref="V22:V26" si="4">T22/U22/60</f>
        <v>0.39100000000000007</v>
      </c>
    </row>
    <row r="23" spans="1:22" x14ac:dyDescent="0.25">
      <c r="B23">
        <v>30.8</v>
      </c>
      <c r="C23">
        <v>1.2</v>
      </c>
      <c r="D23">
        <f t="shared" ref="D23:D26" si="5">B23*C23</f>
        <v>36.96</v>
      </c>
      <c r="E23">
        <v>2</v>
      </c>
      <c r="F23">
        <f>D23/E23/60</f>
        <v>0.308</v>
      </c>
      <c r="J23">
        <v>46.7</v>
      </c>
      <c r="K23">
        <v>1.2</v>
      </c>
      <c r="L23">
        <f t="shared" ref="L23:L24" si="6">J23*K23</f>
        <v>56.04</v>
      </c>
      <c r="M23">
        <v>2</v>
      </c>
      <c r="N23">
        <f>L23/M23/60</f>
        <v>0.46699999999999997</v>
      </c>
      <c r="R23">
        <v>60.9</v>
      </c>
      <c r="S23">
        <v>1.8</v>
      </c>
      <c r="T23">
        <f t="shared" ref="T23:T26" si="7">R23*S23</f>
        <v>109.62</v>
      </c>
      <c r="U23">
        <v>3</v>
      </c>
      <c r="V23">
        <f t="shared" si="4"/>
        <v>0.60899999999999999</v>
      </c>
    </row>
    <row r="24" spans="1:22" x14ac:dyDescent="0.25">
      <c r="B24">
        <v>17.3</v>
      </c>
      <c r="C24">
        <v>1.2</v>
      </c>
      <c r="D24">
        <f t="shared" si="5"/>
        <v>20.76</v>
      </c>
      <c r="E24">
        <v>2</v>
      </c>
      <c r="F24">
        <f>D24/E24/60</f>
        <v>0.17300000000000001</v>
      </c>
      <c r="J24">
        <v>64.3</v>
      </c>
      <c r="K24">
        <v>1.8</v>
      </c>
      <c r="L24">
        <f t="shared" si="6"/>
        <v>115.74</v>
      </c>
      <c r="M24">
        <v>3</v>
      </c>
      <c r="N24">
        <f>L24/M24/60</f>
        <v>0.64300000000000002</v>
      </c>
      <c r="R24">
        <v>79.5</v>
      </c>
      <c r="S24">
        <v>1.8</v>
      </c>
      <c r="T24">
        <f t="shared" si="7"/>
        <v>143.1</v>
      </c>
      <c r="U24">
        <v>3</v>
      </c>
      <c r="V24">
        <f t="shared" si="4"/>
        <v>0.79499999999999993</v>
      </c>
    </row>
    <row r="25" spans="1:22" x14ac:dyDescent="0.25">
      <c r="B25">
        <v>83.9</v>
      </c>
      <c r="C25">
        <v>1.8</v>
      </c>
      <c r="D25">
        <f t="shared" si="5"/>
        <v>151.02000000000001</v>
      </c>
      <c r="E25">
        <v>3</v>
      </c>
      <c r="F25">
        <f>D25/E25/60</f>
        <v>0.83900000000000008</v>
      </c>
      <c r="R25">
        <v>94.9</v>
      </c>
      <c r="S25">
        <v>1.8</v>
      </c>
      <c r="T25">
        <f t="shared" si="7"/>
        <v>170.82000000000002</v>
      </c>
      <c r="U25">
        <v>3</v>
      </c>
      <c r="V25">
        <f t="shared" si="4"/>
        <v>0.94900000000000007</v>
      </c>
    </row>
    <row r="26" spans="1:22" x14ac:dyDescent="0.25">
      <c r="B26">
        <v>69.7</v>
      </c>
      <c r="C26">
        <v>1.8</v>
      </c>
      <c r="D26">
        <f t="shared" si="5"/>
        <v>125.46000000000001</v>
      </c>
      <c r="E26">
        <v>3</v>
      </c>
      <c r="F26">
        <f>D26/E26/60</f>
        <v>0.69699999999999995</v>
      </c>
      <c r="R26">
        <v>22</v>
      </c>
      <c r="S26">
        <v>1.8</v>
      </c>
      <c r="T26">
        <f t="shared" si="7"/>
        <v>39.6</v>
      </c>
      <c r="U26">
        <v>3</v>
      </c>
      <c r="V26">
        <f t="shared" si="4"/>
        <v>0.22000000000000003</v>
      </c>
    </row>
    <row r="28" spans="1:22" x14ac:dyDescent="0.25">
      <c r="E28" t="s">
        <v>6</v>
      </c>
      <c r="F28">
        <f>AVERAGE(F22:F27)</f>
        <v>0.50424999999999998</v>
      </c>
      <c r="M28" t="s">
        <v>6</v>
      </c>
      <c r="N28">
        <f>AVERAGE(N22:N27)</f>
        <v>0.51566666666666672</v>
      </c>
      <c r="U28" t="s">
        <v>6</v>
      </c>
      <c r="V28">
        <f>AVERAGE(V22:V26)</f>
        <v>0.59279999999999999</v>
      </c>
    </row>
    <row r="29" spans="1:22" x14ac:dyDescent="0.25">
      <c r="E29" t="s">
        <v>7</v>
      </c>
      <c r="F29">
        <f>STDEV(F22:F27)</f>
        <v>0.31488132685187931</v>
      </c>
      <c r="M29" t="s">
        <v>7</v>
      </c>
      <c r="N29">
        <f>STDEV(N22:N27)</f>
        <v>0.11128941249433076</v>
      </c>
      <c r="U29" t="s">
        <v>7</v>
      </c>
      <c r="V29">
        <f>STDEV(V22:V26)</f>
        <v>0.29484266991058133</v>
      </c>
    </row>
    <row r="30" spans="1:22" x14ac:dyDescent="0.25">
      <c r="E30" t="s">
        <v>8</v>
      </c>
      <c r="F30">
        <f>COUNT(F22:F27)</f>
        <v>4</v>
      </c>
      <c r="M30" t="s">
        <v>8</v>
      </c>
      <c r="N30">
        <f>COUNT(N22:N27)</f>
        <v>3</v>
      </c>
      <c r="U30" t="s">
        <v>8</v>
      </c>
      <c r="V30">
        <f>COUNT(V22:V26)</f>
        <v>5</v>
      </c>
    </row>
    <row r="31" spans="1:22" x14ac:dyDescent="0.25">
      <c r="F31" s="7"/>
      <c r="N31" s="7"/>
      <c r="V31" s="7"/>
    </row>
    <row r="34" spans="1:22" ht="21" x14ac:dyDescent="0.35">
      <c r="A34" s="2" t="s">
        <v>24</v>
      </c>
      <c r="I34" s="2" t="s">
        <v>24</v>
      </c>
      <c r="Q34" s="2" t="s">
        <v>24</v>
      </c>
    </row>
    <row r="36" spans="1:22" ht="60" x14ac:dyDescent="0.25">
      <c r="B36" s="3" t="s">
        <v>11</v>
      </c>
      <c r="C36" s="3" t="s">
        <v>12</v>
      </c>
      <c r="D36" s="3" t="s">
        <v>18</v>
      </c>
      <c r="E36" s="3" t="s">
        <v>19</v>
      </c>
      <c r="F36" s="3" t="s">
        <v>25</v>
      </c>
      <c r="J36" s="3" t="s">
        <v>11</v>
      </c>
      <c r="K36" s="3" t="s">
        <v>12</v>
      </c>
      <c r="L36" s="3" t="s">
        <v>15</v>
      </c>
      <c r="M36" s="3" t="s">
        <v>19</v>
      </c>
      <c r="N36" s="3" t="s">
        <v>25</v>
      </c>
      <c r="R36" s="3" t="s">
        <v>11</v>
      </c>
      <c r="S36" s="3" t="s">
        <v>12</v>
      </c>
      <c r="T36" s="3" t="s">
        <v>18</v>
      </c>
      <c r="U36" s="3" t="s">
        <v>19</v>
      </c>
      <c r="V36" s="3" t="s">
        <v>25</v>
      </c>
    </row>
    <row r="37" spans="1:22" x14ac:dyDescent="0.25">
      <c r="B37" t="s">
        <v>10</v>
      </c>
      <c r="C37" t="s">
        <v>13</v>
      </c>
      <c r="D37" t="s">
        <v>14</v>
      </c>
      <c r="E37" t="s">
        <v>13</v>
      </c>
      <c r="F37" t="s">
        <v>14</v>
      </c>
      <c r="J37" t="s">
        <v>10</v>
      </c>
      <c r="K37" t="s">
        <v>13</v>
      </c>
      <c r="L37" t="s">
        <v>14</v>
      </c>
      <c r="M37" t="s">
        <v>13</v>
      </c>
      <c r="N37" t="s">
        <v>14</v>
      </c>
      <c r="R37" t="s">
        <v>10</v>
      </c>
      <c r="S37" t="s">
        <v>13</v>
      </c>
      <c r="T37" t="s">
        <v>14</v>
      </c>
      <c r="U37" t="s">
        <v>13</v>
      </c>
      <c r="V37" t="s">
        <v>14</v>
      </c>
    </row>
    <row r="38" spans="1:22" x14ac:dyDescent="0.25">
      <c r="B38">
        <v>34.1</v>
      </c>
      <c r="C38">
        <v>1.8</v>
      </c>
      <c r="D38">
        <f>B38*C38</f>
        <v>61.38</v>
      </c>
      <c r="E38">
        <v>3</v>
      </c>
      <c r="F38">
        <f t="shared" ref="F38:F43" si="8">D38/E38/60</f>
        <v>0.34100000000000003</v>
      </c>
      <c r="J38">
        <v>50.9</v>
      </c>
      <c r="K38">
        <v>1.2</v>
      </c>
      <c r="L38">
        <f>J38*K38</f>
        <v>61.08</v>
      </c>
      <c r="M38">
        <v>2</v>
      </c>
      <c r="N38">
        <f>L38/M38/60</f>
        <v>0.50900000000000001</v>
      </c>
      <c r="R38">
        <v>48.8</v>
      </c>
      <c r="S38">
        <v>1.2</v>
      </c>
      <c r="T38">
        <f>R38*S38</f>
        <v>58.559999999999995</v>
      </c>
      <c r="U38">
        <v>2</v>
      </c>
      <c r="V38">
        <f t="shared" ref="V38:V45" si="9">T38/U38/60</f>
        <v>0.48799999999999993</v>
      </c>
    </row>
    <row r="39" spans="1:22" x14ac:dyDescent="0.25">
      <c r="B39">
        <v>75.989999999999995</v>
      </c>
      <c r="C39">
        <v>1.8</v>
      </c>
      <c r="D39">
        <f t="shared" ref="D39:D43" si="10">B39*C39</f>
        <v>136.78199999999998</v>
      </c>
      <c r="E39">
        <v>3</v>
      </c>
      <c r="F39">
        <f t="shared" si="8"/>
        <v>0.75989999999999991</v>
      </c>
      <c r="J39">
        <v>47.6</v>
      </c>
      <c r="K39">
        <v>1.2</v>
      </c>
      <c r="L39">
        <f>J39*K39</f>
        <v>57.12</v>
      </c>
      <c r="M39">
        <v>2</v>
      </c>
      <c r="N39">
        <f>L39/M39/60</f>
        <v>0.47599999999999998</v>
      </c>
      <c r="R39">
        <v>21.7</v>
      </c>
      <c r="S39">
        <v>1.2</v>
      </c>
      <c r="T39">
        <f t="shared" ref="T39:T45" si="11">R39*S39</f>
        <v>26.04</v>
      </c>
      <c r="U39">
        <v>2</v>
      </c>
      <c r="V39">
        <f t="shared" si="9"/>
        <v>0.217</v>
      </c>
    </row>
    <row r="40" spans="1:22" x14ac:dyDescent="0.25">
      <c r="B40">
        <v>67.33</v>
      </c>
      <c r="C40">
        <v>1.8</v>
      </c>
      <c r="D40">
        <f t="shared" si="10"/>
        <v>121.194</v>
      </c>
      <c r="E40">
        <v>3</v>
      </c>
      <c r="F40">
        <f t="shared" si="8"/>
        <v>0.67330000000000001</v>
      </c>
      <c r="J40">
        <v>25</v>
      </c>
      <c r="K40">
        <v>1.2</v>
      </c>
      <c r="L40">
        <f>J40*K40</f>
        <v>30</v>
      </c>
      <c r="M40">
        <v>2</v>
      </c>
      <c r="N40">
        <f>L40/M40/60</f>
        <v>0.25</v>
      </c>
      <c r="R40">
        <v>38.700000000000003</v>
      </c>
      <c r="S40">
        <v>1.2</v>
      </c>
      <c r="T40">
        <f t="shared" si="11"/>
        <v>46.440000000000005</v>
      </c>
      <c r="U40">
        <v>2</v>
      </c>
      <c r="V40">
        <f t="shared" si="9"/>
        <v>0.38700000000000007</v>
      </c>
    </row>
    <row r="41" spans="1:22" x14ac:dyDescent="0.25">
      <c r="B41">
        <v>15.4</v>
      </c>
      <c r="C41">
        <v>1.2</v>
      </c>
      <c r="D41">
        <f t="shared" si="10"/>
        <v>18.48</v>
      </c>
      <c r="E41">
        <v>2</v>
      </c>
      <c r="F41">
        <f t="shared" si="8"/>
        <v>0.154</v>
      </c>
      <c r="J41">
        <v>35</v>
      </c>
      <c r="K41">
        <v>1.8</v>
      </c>
      <c r="L41">
        <f>J41*K41</f>
        <v>63</v>
      </c>
      <c r="M41">
        <v>3</v>
      </c>
      <c r="N41">
        <f>L41/M41/60</f>
        <v>0.35</v>
      </c>
      <c r="R41">
        <v>40.5</v>
      </c>
      <c r="S41">
        <v>1.2</v>
      </c>
      <c r="T41">
        <f t="shared" si="11"/>
        <v>48.6</v>
      </c>
      <c r="U41">
        <v>2</v>
      </c>
      <c r="V41">
        <f t="shared" si="9"/>
        <v>0.40500000000000003</v>
      </c>
    </row>
    <row r="42" spans="1:22" x14ac:dyDescent="0.25">
      <c r="B42">
        <v>67.900000000000006</v>
      </c>
      <c r="C42">
        <v>1.2</v>
      </c>
      <c r="D42">
        <f t="shared" si="10"/>
        <v>81.48</v>
      </c>
      <c r="E42">
        <v>2</v>
      </c>
      <c r="F42">
        <f t="shared" si="8"/>
        <v>0.67900000000000005</v>
      </c>
      <c r="J42">
        <v>58.9</v>
      </c>
      <c r="K42">
        <v>1.8</v>
      </c>
      <c r="L42">
        <f>J42*K42</f>
        <v>106.02</v>
      </c>
      <c r="M42">
        <v>3</v>
      </c>
      <c r="N42">
        <f>L42/M42/60</f>
        <v>0.58899999999999997</v>
      </c>
      <c r="R42">
        <v>46.8</v>
      </c>
      <c r="S42">
        <v>1.8</v>
      </c>
      <c r="T42">
        <f t="shared" si="11"/>
        <v>84.24</v>
      </c>
      <c r="U42">
        <v>3</v>
      </c>
      <c r="V42">
        <f t="shared" si="9"/>
        <v>0.46799999999999997</v>
      </c>
    </row>
    <row r="43" spans="1:22" x14ac:dyDescent="0.25">
      <c r="B43">
        <v>73.5</v>
      </c>
      <c r="C43">
        <v>1.2</v>
      </c>
      <c r="D43">
        <f t="shared" si="10"/>
        <v>88.2</v>
      </c>
      <c r="E43">
        <v>2</v>
      </c>
      <c r="F43">
        <f t="shared" si="8"/>
        <v>0.73499999999999999</v>
      </c>
      <c r="R43">
        <v>107</v>
      </c>
      <c r="S43">
        <v>1.8</v>
      </c>
      <c r="T43">
        <f t="shared" si="11"/>
        <v>192.6</v>
      </c>
      <c r="U43">
        <v>3</v>
      </c>
      <c r="V43">
        <f t="shared" si="9"/>
        <v>1.07</v>
      </c>
    </row>
    <row r="44" spans="1:22" x14ac:dyDescent="0.25">
      <c r="R44">
        <v>54.1</v>
      </c>
      <c r="S44">
        <v>1.8</v>
      </c>
      <c r="T44">
        <f t="shared" si="11"/>
        <v>97.38000000000001</v>
      </c>
      <c r="U44">
        <v>3</v>
      </c>
      <c r="V44">
        <f t="shared" si="9"/>
        <v>0.54100000000000004</v>
      </c>
    </row>
    <row r="45" spans="1:22" x14ac:dyDescent="0.25">
      <c r="R45">
        <v>89.8</v>
      </c>
      <c r="S45">
        <v>1.8</v>
      </c>
      <c r="T45">
        <f t="shared" si="11"/>
        <v>161.63999999999999</v>
      </c>
      <c r="U45">
        <v>3</v>
      </c>
      <c r="V45">
        <f t="shared" si="9"/>
        <v>0.89799999999999991</v>
      </c>
    </row>
    <row r="47" spans="1:22" x14ac:dyDescent="0.25">
      <c r="E47" t="s">
        <v>6</v>
      </c>
      <c r="F47">
        <f>AVERAGE(F38:F44)</f>
        <v>0.55703333333333327</v>
      </c>
      <c r="M47" t="s">
        <v>6</v>
      </c>
      <c r="N47">
        <f>AVERAGE(N38:N44)</f>
        <v>0.43479999999999996</v>
      </c>
      <c r="U47" t="s">
        <v>6</v>
      </c>
      <c r="V47">
        <f>AVERAGE(V38:V46)</f>
        <v>0.55925000000000002</v>
      </c>
    </row>
    <row r="48" spans="1:22" x14ac:dyDescent="0.25">
      <c r="E48" t="s">
        <v>7</v>
      </c>
      <c r="F48">
        <f>STDEV(F38:F44)</f>
        <v>0.24912932117008385</v>
      </c>
      <c r="M48" t="s">
        <v>7</v>
      </c>
      <c r="N48">
        <f>STDEV(N38:N44)</f>
        <v>0.13446449345459197</v>
      </c>
      <c r="U48" t="s">
        <v>7</v>
      </c>
      <c r="V48">
        <f>STDEV(V38:V46)</f>
        <v>0.2828304641098115</v>
      </c>
    </row>
    <row r="49" spans="5:22" x14ac:dyDescent="0.25">
      <c r="E49" t="s">
        <v>8</v>
      </c>
      <c r="F49">
        <f>COUNT(F38:F44)</f>
        <v>6</v>
      </c>
      <c r="M49" t="s">
        <v>8</v>
      </c>
      <c r="N49">
        <f>COUNT(N38:N44)</f>
        <v>5</v>
      </c>
      <c r="U49" t="s">
        <v>8</v>
      </c>
      <c r="V49">
        <f>COUNT(V38:V46)</f>
        <v>8</v>
      </c>
    </row>
  </sheetData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topLeftCell="A14" workbookViewId="0">
      <selection activeCell="A19" sqref="A19"/>
    </sheetView>
  </sheetViews>
  <sheetFormatPr defaultRowHeight="15" x14ac:dyDescent="0.25"/>
  <cols>
    <col min="2" max="2" width="12.7109375" customWidth="1"/>
    <col min="8" max="8" width="15.140625" customWidth="1"/>
    <col min="14" max="14" width="16.5703125" customWidth="1"/>
  </cols>
  <sheetData>
    <row r="1" spans="1:15" ht="21" x14ac:dyDescent="0.35">
      <c r="A1" s="2" t="s">
        <v>21</v>
      </c>
    </row>
    <row r="2" spans="1:15" ht="21" x14ac:dyDescent="0.35">
      <c r="A2" s="2" t="s">
        <v>4</v>
      </c>
      <c r="G2" s="2" t="s">
        <v>20</v>
      </c>
      <c r="M2" s="2" t="s">
        <v>24</v>
      </c>
    </row>
    <row r="4" spans="1:15" x14ac:dyDescent="0.25">
      <c r="C4" t="s">
        <v>16</v>
      </c>
      <c r="I4" t="s">
        <v>16</v>
      </c>
      <c r="O4" t="s">
        <v>16</v>
      </c>
    </row>
    <row r="5" spans="1:15" x14ac:dyDescent="0.25">
      <c r="C5">
        <v>70.400000000000006</v>
      </c>
      <c r="I5">
        <v>86.6</v>
      </c>
      <c r="O5">
        <v>81.599999999999994</v>
      </c>
    </row>
    <row r="6" spans="1:15" x14ac:dyDescent="0.25">
      <c r="C6">
        <v>68.3</v>
      </c>
      <c r="I6">
        <v>80.400000000000006</v>
      </c>
      <c r="O6">
        <v>76.7</v>
      </c>
    </row>
    <row r="7" spans="1:15" x14ac:dyDescent="0.25">
      <c r="C7">
        <v>63.8</v>
      </c>
      <c r="I7">
        <v>82.4</v>
      </c>
      <c r="O7">
        <v>77.8</v>
      </c>
    </row>
    <row r="8" spans="1:15" x14ac:dyDescent="0.25">
      <c r="C8">
        <v>55.3</v>
      </c>
      <c r="I8">
        <v>82</v>
      </c>
      <c r="O8">
        <v>82.9</v>
      </c>
    </row>
    <row r="9" spans="1:15" x14ac:dyDescent="0.25">
      <c r="C9">
        <v>72</v>
      </c>
      <c r="I9">
        <v>81.900000000000006</v>
      </c>
      <c r="O9">
        <v>83.5</v>
      </c>
    </row>
    <row r="10" spans="1:15" x14ac:dyDescent="0.25">
      <c r="C10">
        <v>51.8</v>
      </c>
      <c r="I10">
        <v>71.599999999999994</v>
      </c>
      <c r="O10">
        <v>82.8</v>
      </c>
    </row>
    <row r="11" spans="1:15" x14ac:dyDescent="0.25">
      <c r="O11">
        <v>80.900000000000006</v>
      </c>
    </row>
    <row r="12" spans="1:15" x14ac:dyDescent="0.25">
      <c r="O12">
        <v>82.5</v>
      </c>
    </row>
    <row r="13" spans="1:15" x14ac:dyDescent="0.25">
      <c r="O13">
        <v>88.1</v>
      </c>
    </row>
    <row r="15" spans="1:15" x14ac:dyDescent="0.25">
      <c r="B15" t="s">
        <v>6</v>
      </c>
      <c r="C15">
        <f>AVERAGE(C5:C14)</f>
        <v>63.6</v>
      </c>
      <c r="H15" t="s">
        <v>6</v>
      </c>
      <c r="I15">
        <f>AVERAGE(I5:I14)</f>
        <v>80.816666666666663</v>
      </c>
      <c r="N15" t="s">
        <v>6</v>
      </c>
      <c r="O15">
        <f>AVERAGE(O5:O14)</f>
        <v>81.866666666666674</v>
      </c>
    </row>
    <row r="16" spans="1:15" x14ac:dyDescent="0.25">
      <c r="B16" t="s">
        <v>17</v>
      </c>
      <c r="C16">
        <f>STDEV(C5:C14)</f>
        <v>8.3313864392427988</v>
      </c>
      <c r="H16" t="s">
        <v>17</v>
      </c>
      <c r="I16">
        <f>STDEV(I5:I14)</f>
        <v>4.9728931887450267</v>
      </c>
      <c r="N16" t="s">
        <v>17</v>
      </c>
      <c r="O16">
        <f>STDEV(O5:O14)</f>
        <v>3.318508701209022</v>
      </c>
    </row>
    <row r="17" spans="1:15" x14ac:dyDescent="0.25">
      <c r="B17" t="s">
        <v>8</v>
      </c>
      <c r="C17">
        <f>COUNT(C5:C14)</f>
        <v>6</v>
      </c>
      <c r="H17" t="s">
        <v>8</v>
      </c>
      <c r="I17">
        <f>COUNT(I5:I14)</f>
        <v>6</v>
      </c>
      <c r="N17" t="s">
        <v>8</v>
      </c>
      <c r="O17">
        <f>COUNT(O5:O14)</f>
        <v>9</v>
      </c>
    </row>
    <row r="18" spans="1:15" x14ac:dyDescent="0.25">
      <c r="B18" t="s">
        <v>9</v>
      </c>
      <c r="C18">
        <f>C16/SQRT(C17)</f>
        <v>3.4012742710146839</v>
      </c>
      <c r="H18" t="s">
        <v>9</v>
      </c>
      <c r="I18">
        <f>I16/SQRT(I17)</f>
        <v>2.0301751429645458</v>
      </c>
      <c r="N18" t="s">
        <v>9</v>
      </c>
      <c r="O18">
        <f>O16/SQRT(O17)</f>
        <v>1.1061695670696741</v>
      </c>
    </row>
    <row r="23" spans="1:15" ht="21" x14ac:dyDescent="0.35">
      <c r="A23" s="2" t="s">
        <v>22</v>
      </c>
    </row>
    <row r="24" spans="1:15" ht="21" x14ac:dyDescent="0.35">
      <c r="A24" s="2" t="s">
        <v>4</v>
      </c>
      <c r="G24" s="2" t="s">
        <v>20</v>
      </c>
      <c r="M24" s="2" t="s">
        <v>24</v>
      </c>
    </row>
    <row r="26" spans="1:15" x14ac:dyDescent="0.25">
      <c r="C26" t="s">
        <v>16</v>
      </c>
      <c r="I26" t="s">
        <v>16</v>
      </c>
      <c r="O26" t="s">
        <v>16</v>
      </c>
    </row>
    <row r="27" spans="1:15" x14ac:dyDescent="0.25">
      <c r="C27">
        <v>71.099999999999994</v>
      </c>
      <c r="I27">
        <v>76.400000000000006</v>
      </c>
      <c r="O27">
        <v>92.5</v>
      </c>
    </row>
    <row r="28" spans="1:15" x14ac:dyDescent="0.25">
      <c r="C28">
        <v>74.400000000000006</v>
      </c>
      <c r="I28">
        <v>93.6</v>
      </c>
      <c r="O28">
        <v>83.8</v>
      </c>
    </row>
    <row r="29" spans="1:15" x14ac:dyDescent="0.25">
      <c r="C29">
        <v>65.3</v>
      </c>
      <c r="I29">
        <v>81.7</v>
      </c>
      <c r="O29">
        <v>75.400000000000006</v>
      </c>
    </row>
    <row r="30" spans="1:15" x14ac:dyDescent="0.25">
      <c r="C30">
        <v>71.3</v>
      </c>
      <c r="O30">
        <v>82.9</v>
      </c>
    </row>
    <row r="31" spans="1:15" x14ac:dyDescent="0.25">
      <c r="C31">
        <v>61.9</v>
      </c>
    </row>
    <row r="33" spans="1:15" x14ac:dyDescent="0.25">
      <c r="B33" t="s">
        <v>6</v>
      </c>
      <c r="C33">
        <f>AVERAGE(C27:C32)</f>
        <v>68.8</v>
      </c>
      <c r="H33" t="s">
        <v>6</v>
      </c>
      <c r="I33">
        <f>AVERAGE(I27:I32)</f>
        <v>83.899999999999991</v>
      </c>
      <c r="N33" t="s">
        <v>6</v>
      </c>
      <c r="O33">
        <f>AVERAGE(O27:O32)</f>
        <v>83.65</v>
      </c>
    </row>
    <row r="34" spans="1:15" x14ac:dyDescent="0.25">
      <c r="B34" t="s">
        <v>17</v>
      </c>
      <c r="C34">
        <f>STDEV(C27:C32)</f>
        <v>5.0685303589896762</v>
      </c>
      <c r="H34" t="s">
        <v>17</v>
      </c>
      <c r="I34">
        <f>STDEV(I27:I32)</f>
        <v>8.8085186041694836</v>
      </c>
      <c r="N34" t="s">
        <v>17</v>
      </c>
      <c r="O34">
        <f>STDEV(O27:O32)</f>
        <v>6.9992856778388441</v>
      </c>
    </row>
    <row r="35" spans="1:15" x14ac:dyDescent="0.25">
      <c r="B35" t="s">
        <v>8</v>
      </c>
      <c r="C35">
        <f>COUNT(C27:C32)</f>
        <v>5</v>
      </c>
      <c r="H35" t="s">
        <v>8</v>
      </c>
      <c r="I35">
        <f>COUNT(I27:I32)</f>
        <v>3</v>
      </c>
      <c r="N35" t="s">
        <v>8</v>
      </c>
      <c r="O35">
        <f>COUNT(O27:O32)</f>
        <v>4</v>
      </c>
    </row>
    <row r="36" spans="1:15" x14ac:dyDescent="0.25">
      <c r="B36" t="s">
        <v>9</v>
      </c>
      <c r="C36">
        <f>C34/SQRT(C35)</f>
        <v>2.2667156857444657</v>
      </c>
      <c r="H36" t="s">
        <v>9</v>
      </c>
      <c r="I36">
        <f>I34/SQRT(I35)</f>
        <v>5.0856005872790782</v>
      </c>
      <c r="N36" t="s">
        <v>9</v>
      </c>
      <c r="O36">
        <f>O34/SQRT(O35)</f>
        <v>3.4996428389194221</v>
      </c>
    </row>
    <row r="41" spans="1:15" ht="21" x14ac:dyDescent="0.35">
      <c r="A41" s="2" t="s">
        <v>23</v>
      </c>
    </row>
    <row r="42" spans="1:15" ht="21" x14ac:dyDescent="0.35">
      <c r="A42" s="2" t="s">
        <v>4</v>
      </c>
      <c r="G42" s="2" t="s">
        <v>20</v>
      </c>
      <c r="M42" s="2" t="s">
        <v>24</v>
      </c>
    </row>
    <row r="44" spans="1:15" x14ac:dyDescent="0.25">
      <c r="C44" t="s">
        <v>16</v>
      </c>
      <c r="I44" t="s">
        <v>16</v>
      </c>
      <c r="O44" t="s">
        <v>16</v>
      </c>
    </row>
    <row r="45" spans="1:15" x14ac:dyDescent="0.25">
      <c r="C45">
        <v>74.400000000000006</v>
      </c>
      <c r="I45">
        <v>79.7</v>
      </c>
      <c r="O45">
        <v>75.2</v>
      </c>
    </row>
    <row r="46" spans="1:15" x14ac:dyDescent="0.25">
      <c r="C46">
        <v>62</v>
      </c>
      <c r="I46">
        <v>80.2</v>
      </c>
      <c r="O46">
        <v>78.7</v>
      </c>
    </row>
    <row r="47" spans="1:15" x14ac:dyDescent="0.25">
      <c r="C47">
        <v>59.4</v>
      </c>
      <c r="I47">
        <v>87.5</v>
      </c>
      <c r="O47">
        <v>87.8</v>
      </c>
    </row>
    <row r="48" spans="1:15" x14ac:dyDescent="0.25">
      <c r="C48">
        <v>77.099999999999994</v>
      </c>
      <c r="I48">
        <v>93.2</v>
      </c>
      <c r="O48">
        <v>84.4</v>
      </c>
    </row>
    <row r="49" spans="2:15" x14ac:dyDescent="0.25">
      <c r="I49">
        <v>77.900000000000006</v>
      </c>
      <c r="O49">
        <v>78.3</v>
      </c>
    </row>
    <row r="50" spans="2:15" x14ac:dyDescent="0.25">
      <c r="O50">
        <v>88.6</v>
      </c>
    </row>
    <row r="51" spans="2:15" x14ac:dyDescent="0.25">
      <c r="O51">
        <v>97</v>
      </c>
    </row>
    <row r="53" spans="2:15" x14ac:dyDescent="0.25">
      <c r="B53" t="s">
        <v>6</v>
      </c>
      <c r="C53">
        <f>AVERAGE(C45:C52)</f>
        <v>68.224999999999994</v>
      </c>
      <c r="H53" t="s">
        <v>6</v>
      </c>
      <c r="I53">
        <f>AVERAGE(I45:I52)</f>
        <v>83.7</v>
      </c>
      <c r="N53" t="s">
        <v>6</v>
      </c>
      <c r="O53">
        <f>AVERAGE(O45:O52)</f>
        <v>84.285714285714292</v>
      </c>
    </row>
    <row r="54" spans="2:15" x14ac:dyDescent="0.25">
      <c r="B54" t="s">
        <v>17</v>
      </c>
      <c r="C54">
        <f>STDEV(C45:C52)</f>
        <v>8.8228396789243124</v>
      </c>
      <c r="H54" t="s">
        <v>17</v>
      </c>
      <c r="I54">
        <f>STDEV(I45:I52)</f>
        <v>6.4532937326608639</v>
      </c>
      <c r="N54" t="s">
        <v>17</v>
      </c>
      <c r="O54">
        <f>STDEV(O45:O52)</f>
        <v>7.5521362477620784</v>
      </c>
    </row>
    <row r="55" spans="2:15" x14ac:dyDescent="0.25">
      <c r="B55" t="s">
        <v>8</v>
      </c>
      <c r="C55">
        <f>COUNT(C45:C52)</f>
        <v>4</v>
      </c>
      <c r="H55" t="s">
        <v>8</v>
      </c>
      <c r="I55">
        <f>COUNT(I45:I52)</f>
        <v>5</v>
      </c>
      <c r="N55" t="s">
        <v>8</v>
      </c>
      <c r="O55">
        <f>COUNT(O45:O52)</f>
        <v>7</v>
      </c>
    </row>
    <row r="56" spans="2:15" x14ac:dyDescent="0.25">
      <c r="B56" t="s">
        <v>9</v>
      </c>
      <c r="C56">
        <f>C54/SQRT(C55)</f>
        <v>4.4114198394621562</v>
      </c>
      <c r="H56" t="s">
        <v>9</v>
      </c>
      <c r="I56">
        <f>I54/SQRT(I55)</f>
        <v>2.886000693000609</v>
      </c>
      <c r="N56" t="s">
        <v>9</v>
      </c>
      <c r="O56">
        <f>O54/SQRT(O55)</f>
        <v>2.8544391969792766</v>
      </c>
    </row>
  </sheetData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O10" sqref="O10"/>
    </sheetView>
  </sheetViews>
  <sheetFormatPr defaultRowHeight="15" x14ac:dyDescent="0.25"/>
  <cols>
    <col min="1" max="1" width="11.85546875" customWidth="1"/>
  </cols>
  <sheetData>
    <row r="1" spans="1:10" ht="15.75" x14ac:dyDescent="0.25">
      <c r="A1" s="13" t="s">
        <v>20</v>
      </c>
      <c r="E1" s="14" t="s">
        <v>24</v>
      </c>
      <c r="I1" s="14" t="s">
        <v>54</v>
      </c>
    </row>
    <row r="2" spans="1:10" x14ac:dyDescent="0.25">
      <c r="A2" s="12" t="s">
        <v>53</v>
      </c>
      <c r="E2" s="15" t="s">
        <v>53</v>
      </c>
      <c r="F2" s="11"/>
      <c r="I2" s="15" t="s">
        <v>53</v>
      </c>
    </row>
    <row r="3" spans="1:10" x14ac:dyDescent="0.25">
      <c r="A3" s="8">
        <v>4.1900000000000004</v>
      </c>
      <c r="B3" s="8">
        <v>0</v>
      </c>
      <c r="E3" s="9">
        <v>5.13</v>
      </c>
      <c r="F3" s="9">
        <v>0</v>
      </c>
      <c r="I3" s="9">
        <v>1070</v>
      </c>
      <c r="J3" s="9">
        <v>0</v>
      </c>
    </row>
    <row r="4" spans="1:10" x14ac:dyDescent="0.25">
      <c r="A4" s="8">
        <v>4.72</v>
      </c>
      <c r="B4" s="8">
        <v>0</v>
      </c>
      <c r="E4" s="9">
        <v>5.81</v>
      </c>
      <c r="F4" s="9">
        <v>0</v>
      </c>
      <c r="I4" s="9">
        <v>1080</v>
      </c>
      <c r="J4" s="9">
        <v>0</v>
      </c>
    </row>
    <row r="5" spans="1:10" x14ac:dyDescent="0.25">
      <c r="A5" s="8">
        <v>5.32</v>
      </c>
      <c r="B5" s="8">
        <v>0</v>
      </c>
      <c r="E5" s="9">
        <v>6.58</v>
      </c>
      <c r="F5" s="9">
        <v>0</v>
      </c>
      <c r="I5" s="9">
        <v>1090</v>
      </c>
      <c r="J5" s="9">
        <v>0</v>
      </c>
    </row>
    <row r="6" spans="1:10" x14ac:dyDescent="0.25">
      <c r="A6" s="8">
        <v>5.99</v>
      </c>
      <c r="B6" s="8">
        <v>0</v>
      </c>
      <c r="E6" s="9">
        <v>7.46</v>
      </c>
      <c r="F6" s="9">
        <v>85.58</v>
      </c>
      <c r="I6" s="9">
        <v>1090</v>
      </c>
      <c r="J6" s="9">
        <v>0</v>
      </c>
    </row>
    <row r="7" spans="1:10" x14ac:dyDescent="0.25">
      <c r="A7" s="8">
        <v>6.76</v>
      </c>
      <c r="B7" s="8">
        <v>85.1</v>
      </c>
      <c r="E7" s="9">
        <v>8.4499999999999993</v>
      </c>
      <c r="F7" s="9">
        <v>100</v>
      </c>
      <c r="I7" s="9">
        <v>1100</v>
      </c>
      <c r="J7" s="9">
        <v>0</v>
      </c>
    </row>
    <row r="8" spans="1:10" x14ac:dyDescent="0.25">
      <c r="A8" s="8">
        <v>7.61</v>
      </c>
      <c r="B8" s="8">
        <v>100</v>
      </c>
      <c r="E8" s="9">
        <v>9.57</v>
      </c>
      <c r="F8" s="9">
        <v>79.569999999999993</v>
      </c>
      <c r="I8" s="9">
        <v>1110</v>
      </c>
      <c r="J8" s="9">
        <v>0</v>
      </c>
    </row>
    <row r="9" spans="1:10" x14ac:dyDescent="0.25">
      <c r="A9" s="8">
        <v>8.58</v>
      </c>
      <c r="B9" s="8">
        <v>77.5</v>
      </c>
      <c r="E9" s="9">
        <v>10.8</v>
      </c>
      <c r="F9" s="9">
        <v>29.94</v>
      </c>
      <c r="I9" s="9">
        <v>1110</v>
      </c>
      <c r="J9" s="9">
        <v>0</v>
      </c>
    </row>
    <row r="10" spans="1:10" x14ac:dyDescent="0.25">
      <c r="A10" s="8">
        <v>9.67</v>
      </c>
      <c r="B10" s="8">
        <v>32.81</v>
      </c>
      <c r="E10" s="9">
        <v>12.3</v>
      </c>
      <c r="F10" s="9">
        <v>7.86</v>
      </c>
      <c r="I10" s="9">
        <v>1120</v>
      </c>
      <c r="J10" s="9">
        <v>0</v>
      </c>
    </row>
    <row r="11" spans="1:10" x14ac:dyDescent="0.25">
      <c r="A11" s="8">
        <v>10.9</v>
      </c>
      <c r="B11" s="8">
        <v>9.34</v>
      </c>
      <c r="E11" s="9">
        <v>13.9</v>
      </c>
      <c r="F11" s="9">
        <v>0</v>
      </c>
      <c r="I11" s="9">
        <v>1130</v>
      </c>
      <c r="J11" s="9">
        <v>0</v>
      </c>
    </row>
    <row r="12" spans="1:10" x14ac:dyDescent="0.25">
      <c r="A12" s="8">
        <v>12.3</v>
      </c>
      <c r="B12" s="8">
        <v>1.1499999999999999</v>
      </c>
      <c r="E12" s="9">
        <v>15.7</v>
      </c>
      <c r="F12" s="9">
        <v>0</v>
      </c>
      <c r="I12" s="9">
        <v>1140</v>
      </c>
      <c r="J12" s="9">
        <v>0</v>
      </c>
    </row>
    <row r="13" spans="1:10" x14ac:dyDescent="0.25">
      <c r="A13" s="8">
        <v>13.8</v>
      </c>
      <c r="B13" s="8">
        <v>0</v>
      </c>
      <c r="E13" s="9">
        <v>17.8</v>
      </c>
      <c r="F13" s="9">
        <v>0</v>
      </c>
      <c r="I13" s="9">
        <v>1140</v>
      </c>
      <c r="J13" s="9">
        <v>41.68</v>
      </c>
    </row>
    <row r="14" spans="1:10" x14ac:dyDescent="0.25">
      <c r="A14" s="8">
        <v>15.6</v>
      </c>
      <c r="B14" s="8">
        <v>0</v>
      </c>
      <c r="E14" s="9">
        <v>20.2</v>
      </c>
      <c r="F14" s="9">
        <v>0</v>
      </c>
      <c r="I14" s="9">
        <v>1150</v>
      </c>
      <c r="J14" s="9">
        <v>77.44</v>
      </c>
    </row>
    <row r="15" spans="1:10" x14ac:dyDescent="0.25">
      <c r="A15" s="8">
        <v>17.600000000000001</v>
      </c>
      <c r="B15" s="8">
        <v>0</v>
      </c>
      <c r="E15" s="9">
        <v>22.9</v>
      </c>
      <c r="F15" s="9">
        <v>0</v>
      </c>
      <c r="I15" s="9">
        <v>1160</v>
      </c>
      <c r="J15" s="9">
        <v>100</v>
      </c>
    </row>
    <row r="16" spans="1:10" x14ac:dyDescent="0.25">
      <c r="A16" s="8">
        <v>19.8</v>
      </c>
      <c r="B16" s="8">
        <v>0</v>
      </c>
      <c r="E16" s="9">
        <v>25.9</v>
      </c>
      <c r="F16" s="9">
        <v>0</v>
      </c>
      <c r="I16" s="9">
        <v>1170</v>
      </c>
      <c r="J16" s="9">
        <v>67.209999999999994</v>
      </c>
    </row>
    <row r="17" spans="1:10" x14ac:dyDescent="0.25">
      <c r="A17" s="8">
        <v>22.3</v>
      </c>
      <c r="B17" s="8">
        <v>0</v>
      </c>
      <c r="E17" s="9">
        <v>29.3</v>
      </c>
      <c r="F17" s="9">
        <v>0</v>
      </c>
      <c r="I17" s="9">
        <v>1170</v>
      </c>
      <c r="J17" s="9">
        <v>31.6</v>
      </c>
    </row>
    <row r="18" spans="1:10" x14ac:dyDescent="0.25">
      <c r="A18" s="8">
        <v>25.2</v>
      </c>
      <c r="B18" s="8">
        <v>0</v>
      </c>
      <c r="E18" s="9">
        <v>33.200000000000003</v>
      </c>
      <c r="F18" s="9">
        <v>0</v>
      </c>
      <c r="I18" s="9">
        <v>1180</v>
      </c>
      <c r="J18" s="9">
        <v>5.19</v>
      </c>
    </row>
    <row r="19" spans="1:10" x14ac:dyDescent="0.25">
      <c r="A19" s="8">
        <v>28.4</v>
      </c>
      <c r="B19" s="8">
        <v>0</v>
      </c>
      <c r="E19" s="9">
        <v>37.6</v>
      </c>
      <c r="F19" s="9">
        <v>0</v>
      </c>
      <c r="I19" s="9">
        <v>1190</v>
      </c>
      <c r="J19" s="9">
        <v>0</v>
      </c>
    </row>
    <row r="20" spans="1:10" x14ac:dyDescent="0.25">
      <c r="A20" s="8">
        <v>32</v>
      </c>
      <c r="B20" s="8">
        <v>0</v>
      </c>
      <c r="E20" s="9">
        <v>42.6</v>
      </c>
      <c r="F20" s="9">
        <v>0</v>
      </c>
      <c r="I20" s="9">
        <v>1200</v>
      </c>
      <c r="J20" s="9">
        <v>0</v>
      </c>
    </row>
    <row r="21" spans="1:10" x14ac:dyDescent="0.25">
      <c r="A21" s="8">
        <v>36</v>
      </c>
      <c r="B21" s="8">
        <v>0</v>
      </c>
      <c r="E21" s="9">
        <v>48.3</v>
      </c>
      <c r="F21" s="9">
        <v>0</v>
      </c>
      <c r="I21" s="9">
        <v>1210</v>
      </c>
      <c r="J21" s="9">
        <v>0</v>
      </c>
    </row>
    <row r="22" spans="1:10" x14ac:dyDescent="0.25">
      <c r="A22" s="8">
        <v>40.6</v>
      </c>
      <c r="B22" s="8">
        <v>0</v>
      </c>
      <c r="E22" s="9">
        <v>54.7</v>
      </c>
      <c r="F22" s="9">
        <v>0</v>
      </c>
      <c r="I22" s="9">
        <v>1210</v>
      </c>
      <c r="J22" s="9">
        <v>0</v>
      </c>
    </row>
    <row r="23" spans="1:10" x14ac:dyDescent="0.25">
      <c r="A23" s="8">
        <v>45.7</v>
      </c>
      <c r="B23" s="8">
        <v>0</v>
      </c>
      <c r="E23" s="9">
        <v>62</v>
      </c>
      <c r="F23" s="9">
        <v>0</v>
      </c>
      <c r="I23" s="9">
        <v>1220</v>
      </c>
      <c r="J23" s="9">
        <v>0</v>
      </c>
    </row>
    <row r="24" spans="1:10" x14ac:dyDescent="0.25">
      <c r="A24" s="8">
        <v>51.6</v>
      </c>
      <c r="B24" s="8">
        <v>0</v>
      </c>
      <c r="E24" s="9">
        <v>70.2</v>
      </c>
      <c r="F24" s="9">
        <v>0</v>
      </c>
      <c r="I24" s="9">
        <v>1230</v>
      </c>
      <c r="J24" s="9">
        <v>0</v>
      </c>
    </row>
    <row r="25" spans="1:10" x14ac:dyDescent="0.25">
      <c r="A25" s="8">
        <v>58.1</v>
      </c>
      <c r="B25" s="8">
        <v>0</v>
      </c>
      <c r="E25" s="9">
        <v>79.5</v>
      </c>
      <c r="F25" s="9">
        <v>0</v>
      </c>
      <c r="I25" s="9">
        <v>1240</v>
      </c>
      <c r="J25" s="9">
        <v>0</v>
      </c>
    </row>
    <row r="26" spans="1:10" x14ac:dyDescent="0.25">
      <c r="A26" s="8">
        <v>65.5</v>
      </c>
      <c r="B26" s="8">
        <v>0</v>
      </c>
      <c r="E26" s="9">
        <v>90</v>
      </c>
      <c r="F26" s="9">
        <v>0</v>
      </c>
      <c r="I26" s="9">
        <v>1250</v>
      </c>
      <c r="J26" s="9">
        <v>0</v>
      </c>
    </row>
    <row r="27" spans="1:10" x14ac:dyDescent="0.25">
      <c r="A27" s="8">
        <v>73.8</v>
      </c>
      <c r="B27" s="8">
        <v>0</v>
      </c>
      <c r="E27" s="9">
        <v>102</v>
      </c>
      <c r="F27" s="9">
        <v>0</v>
      </c>
      <c r="I27" s="9">
        <v>1250</v>
      </c>
      <c r="J27" s="9">
        <v>0</v>
      </c>
    </row>
    <row r="28" spans="1:10" x14ac:dyDescent="0.25">
      <c r="A28" s="8">
        <v>83.2</v>
      </c>
      <c r="B28" s="8">
        <v>0</v>
      </c>
      <c r="E28" s="9">
        <v>116</v>
      </c>
      <c r="F28" s="9">
        <v>0</v>
      </c>
      <c r="I28" s="9">
        <v>1260</v>
      </c>
      <c r="J28" s="9">
        <v>0</v>
      </c>
    </row>
    <row r="29" spans="1:10" x14ac:dyDescent="0.25">
      <c r="A29" s="8">
        <v>93.7</v>
      </c>
      <c r="B29" s="8">
        <v>0</v>
      </c>
      <c r="E29" s="9">
        <v>131</v>
      </c>
      <c r="F29" s="9">
        <v>0</v>
      </c>
      <c r="I29" s="9">
        <v>1270</v>
      </c>
      <c r="J29" s="9">
        <v>0</v>
      </c>
    </row>
    <row r="30" spans="1:10" x14ac:dyDescent="0.25">
      <c r="A30" s="8">
        <v>106</v>
      </c>
      <c r="B30" s="8">
        <v>0</v>
      </c>
      <c r="E30" s="9">
        <v>148</v>
      </c>
      <c r="F30" s="9">
        <v>0</v>
      </c>
      <c r="I30" s="9">
        <v>1280</v>
      </c>
      <c r="J30" s="9">
        <v>0</v>
      </c>
    </row>
    <row r="31" spans="1:10" x14ac:dyDescent="0.25">
      <c r="A31" s="8">
        <v>119</v>
      </c>
      <c r="B31" s="8">
        <v>0</v>
      </c>
      <c r="E31" s="9">
        <v>168</v>
      </c>
      <c r="F31" s="9">
        <v>0</v>
      </c>
      <c r="I31" s="9">
        <v>1290</v>
      </c>
      <c r="J31" s="9">
        <v>0</v>
      </c>
    </row>
    <row r="32" spans="1:10" x14ac:dyDescent="0.25">
      <c r="A32" s="8">
        <v>134</v>
      </c>
      <c r="B32" s="8">
        <v>0</v>
      </c>
      <c r="E32" s="9">
        <v>190</v>
      </c>
      <c r="F32" s="9">
        <v>0</v>
      </c>
      <c r="I32" s="9">
        <v>1300</v>
      </c>
      <c r="J32" s="9">
        <v>0</v>
      </c>
    </row>
    <row r="33" spans="1:10" x14ac:dyDescent="0.25">
      <c r="A33" s="8">
        <v>151</v>
      </c>
      <c r="B33" s="8">
        <v>0</v>
      </c>
      <c r="E33" s="9">
        <v>215</v>
      </c>
      <c r="F33" s="9">
        <v>0</v>
      </c>
      <c r="I33" s="9">
        <v>1300</v>
      </c>
      <c r="J33" s="9">
        <v>0</v>
      </c>
    </row>
    <row r="34" spans="1:10" x14ac:dyDescent="0.25">
      <c r="A34" s="8">
        <v>170</v>
      </c>
      <c r="B34" s="8">
        <v>0</v>
      </c>
      <c r="E34" s="9">
        <v>244</v>
      </c>
      <c r="F34" s="9">
        <v>0</v>
      </c>
      <c r="I34" s="9">
        <v>1310</v>
      </c>
      <c r="J34" s="9">
        <v>0</v>
      </c>
    </row>
    <row r="35" spans="1:10" x14ac:dyDescent="0.25">
      <c r="A35" s="8">
        <v>192</v>
      </c>
      <c r="B35" s="8">
        <v>0</v>
      </c>
      <c r="I35" s="9">
        <v>1320</v>
      </c>
      <c r="J35" s="9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6"/>
  <sheetViews>
    <sheetView topLeftCell="A36" workbookViewId="0">
      <selection activeCell="C54" sqref="C54:E54"/>
    </sheetView>
  </sheetViews>
  <sheetFormatPr defaultRowHeight="15" x14ac:dyDescent="0.25"/>
  <sheetData>
    <row r="2" spans="1:11" ht="18.75" x14ac:dyDescent="0.3">
      <c r="A2" s="1" t="s">
        <v>4</v>
      </c>
    </row>
    <row r="3" spans="1:11" x14ac:dyDescent="0.25">
      <c r="B3" t="s">
        <v>26</v>
      </c>
      <c r="H3" t="s">
        <v>6</v>
      </c>
      <c r="I3" t="s">
        <v>7</v>
      </c>
      <c r="J3" t="s">
        <v>8</v>
      </c>
      <c r="K3" t="s">
        <v>9</v>
      </c>
    </row>
    <row r="5" spans="1:11" x14ac:dyDescent="0.25">
      <c r="B5">
        <v>4</v>
      </c>
      <c r="C5" s="5">
        <v>100</v>
      </c>
      <c r="D5" s="5">
        <v>100</v>
      </c>
      <c r="E5" s="5">
        <v>100</v>
      </c>
      <c r="F5" s="5">
        <v>100</v>
      </c>
      <c r="H5">
        <f>AVERAGE(C5:G5)</f>
        <v>100</v>
      </c>
      <c r="I5">
        <f>STDEV(C5:G5)</f>
        <v>0</v>
      </c>
      <c r="J5">
        <f>COUNT(C5:G5)</f>
        <v>4</v>
      </c>
      <c r="K5">
        <f>I5/SQRT(J5)</f>
        <v>0</v>
      </c>
    </row>
    <row r="6" spans="1:11" x14ac:dyDescent="0.25">
      <c r="B6">
        <v>20</v>
      </c>
      <c r="C6" s="5">
        <v>103.79940927756996</v>
      </c>
      <c r="D6" s="5">
        <v>108.96629606772517</v>
      </c>
      <c r="E6" s="5">
        <v>109.01553278128999</v>
      </c>
      <c r="F6" s="5">
        <v>83.69006603101522</v>
      </c>
      <c r="H6">
        <f>AVERAGE(C6:G6)</f>
        <v>101.36782603940009</v>
      </c>
      <c r="I6">
        <f>STDEV(C6:G6)</f>
        <v>12.036610280577474</v>
      </c>
      <c r="J6">
        <f>COUNT(C6:G6)</f>
        <v>4</v>
      </c>
      <c r="K6">
        <f>I6/SQRT(J6)</f>
        <v>6.0183051402887369</v>
      </c>
    </row>
    <row r="7" spans="1:11" x14ac:dyDescent="0.25">
      <c r="B7">
        <v>30</v>
      </c>
      <c r="C7" s="5">
        <v>102.4083036128705</v>
      </c>
      <c r="D7" s="5">
        <v>109.2912256028339</v>
      </c>
      <c r="E7" s="5">
        <v>90.360437706364422</v>
      </c>
      <c r="F7" s="5">
        <v>85.912028681890845</v>
      </c>
      <c r="H7">
        <f t="shared" ref="H7:H13" si="0">AVERAGE(C7:G7)</f>
        <v>96.992998900989917</v>
      </c>
      <c r="I7">
        <f t="shared" ref="I7:I13" si="1">STDEV(C7:G7)</f>
        <v>10.76027685717979</v>
      </c>
      <c r="J7">
        <f t="shared" ref="J7:J13" si="2">COUNT(C7:G7)</f>
        <v>4</v>
      </c>
      <c r="K7">
        <f t="shared" ref="K7:K13" si="3">I7/SQRT(J7)</f>
        <v>5.3801384285898948</v>
      </c>
    </row>
    <row r="8" spans="1:11" x14ac:dyDescent="0.25">
      <c r="B8">
        <v>40</v>
      </c>
      <c r="C8" s="5">
        <v>75.460114760418534</v>
      </c>
      <c r="D8" s="5">
        <v>90.546712990413909</v>
      </c>
      <c r="E8" s="5">
        <v>95.955801010385898</v>
      </c>
      <c r="F8" s="5">
        <v>73.762880321142234</v>
      </c>
      <c r="H8">
        <f t="shared" si="0"/>
        <v>83.931377270590133</v>
      </c>
      <c r="I8">
        <f t="shared" si="1"/>
        <v>11.007725343099134</v>
      </c>
      <c r="J8">
        <f t="shared" si="2"/>
        <v>4</v>
      </c>
      <c r="K8">
        <f t="shared" si="3"/>
        <v>5.5038626715495669</v>
      </c>
    </row>
    <row r="9" spans="1:11" x14ac:dyDescent="0.25">
      <c r="B9">
        <v>50</v>
      </c>
      <c r="C9" s="5">
        <v>43.747825443646121</v>
      </c>
      <c r="D9" s="5">
        <v>85.885094608276148</v>
      </c>
      <c r="E9" s="5">
        <v>42.925765714049625</v>
      </c>
      <c r="F9" s="5">
        <v>63.094160161870825</v>
      </c>
      <c r="H9">
        <f t="shared" si="0"/>
        <v>58.91321148196068</v>
      </c>
      <c r="I9">
        <f t="shared" si="1"/>
        <v>20.252984694579936</v>
      </c>
      <c r="J9">
        <f t="shared" si="2"/>
        <v>4</v>
      </c>
      <c r="K9">
        <f t="shared" si="3"/>
        <v>10.126492347289968</v>
      </c>
    </row>
    <row r="10" spans="1:11" x14ac:dyDescent="0.25">
      <c r="B10">
        <v>60</v>
      </c>
      <c r="C10" s="5">
        <v>7.8416485926698556</v>
      </c>
      <c r="D10" s="5">
        <v>11.319693463717471</v>
      </c>
      <c r="E10" s="5">
        <v>26.010575886074832</v>
      </c>
      <c r="F10" s="5">
        <v>47.133203093758446</v>
      </c>
      <c r="H10">
        <f t="shared" si="0"/>
        <v>23.076280259055153</v>
      </c>
      <c r="I10">
        <f t="shared" si="1"/>
        <v>17.866700517894113</v>
      </c>
      <c r="J10">
        <f t="shared" si="2"/>
        <v>4</v>
      </c>
      <c r="K10">
        <f t="shared" si="3"/>
        <v>8.9333502589470566</v>
      </c>
    </row>
    <row r="11" spans="1:11" x14ac:dyDescent="0.25">
      <c r="B11">
        <v>70</v>
      </c>
      <c r="C11" s="5">
        <v>4.3370633765522211</v>
      </c>
      <c r="D11" s="5">
        <v>8.3543529129148499</v>
      </c>
      <c r="E11" s="5">
        <v>23.410356835486791</v>
      </c>
      <c r="F11" s="5">
        <v>11.145268076748538</v>
      </c>
      <c r="H11">
        <f t="shared" si="0"/>
        <v>11.8117603004256</v>
      </c>
      <c r="I11">
        <f t="shared" si="1"/>
        <v>8.2218492124000804</v>
      </c>
      <c r="J11">
        <f t="shared" si="2"/>
        <v>4</v>
      </c>
      <c r="K11">
        <f t="shared" si="3"/>
        <v>4.1109246062000402</v>
      </c>
    </row>
    <row r="12" spans="1:11" x14ac:dyDescent="0.25">
      <c r="B12">
        <v>80</v>
      </c>
      <c r="C12" s="5">
        <v>1.2174829813878729</v>
      </c>
      <c r="D12" s="5">
        <v>4.6120610258003012</v>
      </c>
      <c r="E12" s="5">
        <v>2.9953276836251956</v>
      </c>
      <c r="F12" s="5">
        <v>7.6361287304159395</v>
      </c>
      <c r="H12">
        <f t="shared" si="0"/>
        <v>4.1152501053073269</v>
      </c>
      <c r="I12">
        <f t="shared" si="1"/>
        <v>2.7260892574359215</v>
      </c>
      <c r="J12">
        <f t="shared" si="2"/>
        <v>4</v>
      </c>
      <c r="K12">
        <f t="shared" si="3"/>
        <v>1.3630446287179607</v>
      </c>
    </row>
    <row r="13" spans="1:11" x14ac:dyDescent="0.25">
      <c r="B13">
        <v>90</v>
      </c>
      <c r="C13" s="5">
        <v>0</v>
      </c>
      <c r="D13" s="5">
        <v>1.2242336480892126</v>
      </c>
      <c r="E13" s="5">
        <v>1.755872408404352</v>
      </c>
      <c r="F13" s="5">
        <v>0.4963283337001404</v>
      </c>
      <c r="H13">
        <f t="shared" si="0"/>
        <v>0.86910859754842629</v>
      </c>
      <c r="I13">
        <f t="shared" si="1"/>
        <v>0.77605385062565302</v>
      </c>
      <c r="J13">
        <f t="shared" si="2"/>
        <v>4</v>
      </c>
      <c r="K13">
        <f t="shared" si="3"/>
        <v>0.38802692531282651</v>
      </c>
    </row>
    <row r="14" spans="1:11" x14ac:dyDescent="0.25">
      <c r="C14" s="5"/>
      <c r="D14" s="5"/>
      <c r="E14" s="5"/>
      <c r="F14" s="5"/>
    </row>
    <row r="15" spans="1:11" x14ac:dyDescent="0.25">
      <c r="B15" t="s">
        <v>27</v>
      </c>
      <c r="C15" s="5">
        <v>47.35</v>
      </c>
      <c r="D15" s="5">
        <v>54.4</v>
      </c>
      <c r="E15">
        <v>51.15</v>
      </c>
      <c r="F15" s="5">
        <v>53.05</v>
      </c>
      <c r="H15" s="4">
        <f t="shared" ref="H15" si="4">AVERAGE(C15:G15)</f>
        <v>51.487499999999997</v>
      </c>
      <c r="I15" s="4">
        <f t="shared" ref="I15" si="5">STDEV(C15:G15)</f>
        <v>3.0635967423928352</v>
      </c>
      <c r="J15">
        <f t="shared" ref="J15" si="6">COUNT(C15:G15)</f>
        <v>4</v>
      </c>
      <c r="K15" s="4">
        <f t="shared" ref="K15" si="7">I15/SQRT(J15)</f>
        <v>1.5317983711964176</v>
      </c>
    </row>
    <row r="16" spans="1:11" x14ac:dyDescent="0.25">
      <c r="C16" s="5"/>
      <c r="D16" s="5"/>
      <c r="E16" s="5"/>
      <c r="F16" s="5"/>
    </row>
    <row r="19" spans="1:11" ht="18.75" x14ac:dyDescent="0.3">
      <c r="A19" s="1" t="s">
        <v>28</v>
      </c>
    </row>
    <row r="20" spans="1:11" x14ac:dyDescent="0.25">
      <c r="B20" t="s">
        <v>26</v>
      </c>
      <c r="H20" t="s">
        <v>6</v>
      </c>
      <c r="I20" t="s">
        <v>7</v>
      </c>
      <c r="J20" t="s">
        <v>8</v>
      </c>
      <c r="K20" t="s">
        <v>9</v>
      </c>
    </row>
    <row r="22" spans="1:11" x14ac:dyDescent="0.25">
      <c r="B22">
        <v>4</v>
      </c>
      <c r="C22" s="5">
        <v>100</v>
      </c>
      <c r="D22" s="5">
        <v>100</v>
      </c>
      <c r="E22" s="5">
        <v>100</v>
      </c>
      <c r="F22" s="5">
        <v>100</v>
      </c>
      <c r="H22">
        <f>AVERAGE(C22:G22)</f>
        <v>100</v>
      </c>
      <c r="I22">
        <f>STDEV(C22:G22)</f>
        <v>0</v>
      </c>
      <c r="J22">
        <f>COUNT(C22:G22)</f>
        <v>4</v>
      </c>
      <c r="K22">
        <f>I22/SQRT(J22)</f>
        <v>0</v>
      </c>
    </row>
    <row r="23" spans="1:11" x14ac:dyDescent="0.25">
      <c r="B23">
        <v>20</v>
      </c>
      <c r="C23" s="5">
        <v>96.307052557734039</v>
      </c>
      <c r="D23" s="5">
        <v>95.428960329766596</v>
      </c>
      <c r="E23" s="5">
        <v>106.4521399129133</v>
      </c>
      <c r="F23" s="5">
        <v>105.56963374481465</v>
      </c>
      <c r="H23">
        <f>AVERAGE(C23:G23)</f>
        <v>100.93944663630715</v>
      </c>
      <c r="I23">
        <f>STDEV(C23:G23)</f>
        <v>5.8780085645706528</v>
      </c>
      <c r="J23">
        <f>COUNT(C23:G23)</f>
        <v>4</v>
      </c>
      <c r="K23">
        <f>I23/SQRT(J23)</f>
        <v>2.9390042822853264</v>
      </c>
    </row>
    <row r="24" spans="1:11" x14ac:dyDescent="0.25">
      <c r="B24">
        <v>30</v>
      </c>
      <c r="C24" s="5">
        <v>115.94705839300126</v>
      </c>
      <c r="D24" s="5">
        <v>100.94323949768203</v>
      </c>
      <c r="E24" s="5">
        <v>88.128849348216903</v>
      </c>
      <c r="F24" s="5">
        <v>93.901191964799452</v>
      </c>
      <c r="H24">
        <f t="shared" ref="H24:H30" si="8">AVERAGE(C24:G24)</f>
        <v>99.730084800924914</v>
      </c>
      <c r="I24">
        <f t="shared" ref="I24:I30" si="9">STDEV(C24:G24)</f>
        <v>12.014250323796917</v>
      </c>
      <c r="J24">
        <f t="shared" ref="J24:J30" si="10">COUNT(C24:G24)</f>
        <v>4</v>
      </c>
      <c r="K24">
        <f t="shared" ref="K24:K30" si="11">I24/SQRT(J24)</f>
        <v>6.0071251618984585</v>
      </c>
    </row>
    <row r="25" spans="1:11" x14ac:dyDescent="0.25">
      <c r="B25">
        <v>40</v>
      </c>
      <c r="C25" s="5">
        <v>109.0118034709882</v>
      </c>
      <c r="D25" s="5">
        <v>90.167508792868247</v>
      </c>
      <c r="E25" s="5">
        <v>97.426242899426484</v>
      </c>
      <c r="F25" s="5">
        <v>91.161570327828301</v>
      </c>
      <c r="H25">
        <f t="shared" si="8"/>
        <v>96.941781372777811</v>
      </c>
      <c r="I25">
        <f t="shared" si="9"/>
        <v>8.6645204740012538</v>
      </c>
      <c r="J25">
        <f t="shared" si="10"/>
        <v>4</v>
      </c>
      <c r="K25">
        <f t="shared" si="11"/>
        <v>4.3322602370006269</v>
      </c>
    </row>
    <row r="26" spans="1:11" x14ac:dyDescent="0.25">
      <c r="B26">
        <v>50</v>
      </c>
      <c r="C26" s="5">
        <v>116.83220669193621</v>
      </c>
      <c r="D26" s="5">
        <v>88.612961780812086</v>
      </c>
      <c r="E26" s="5">
        <v>84.784368142947955</v>
      </c>
      <c r="F26" s="5">
        <v>97.43487754034939</v>
      </c>
      <c r="H26">
        <f t="shared" si="8"/>
        <v>96.916103539011402</v>
      </c>
      <c r="I26">
        <f t="shared" si="9"/>
        <v>14.295004465887935</v>
      </c>
      <c r="J26">
        <f t="shared" si="10"/>
        <v>4</v>
      </c>
      <c r="K26">
        <f t="shared" si="11"/>
        <v>7.1475022329439675</v>
      </c>
    </row>
    <row r="27" spans="1:11" x14ac:dyDescent="0.25">
      <c r="B27">
        <v>60</v>
      </c>
      <c r="C27" s="5">
        <v>124.44135531549527</v>
      </c>
      <c r="D27" s="5">
        <v>91.584315684428759</v>
      </c>
      <c r="E27" s="5">
        <v>96.921854386120813</v>
      </c>
      <c r="F27" s="5">
        <v>88.980523698342466</v>
      </c>
      <c r="H27">
        <f t="shared" si="8"/>
        <v>100.48201227109683</v>
      </c>
      <c r="I27">
        <f t="shared" si="9"/>
        <v>16.311326200146095</v>
      </c>
      <c r="J27">
        <f t="shared" si="10"/>
        <v>4</v>
      </c>
      <c r="K27">
        <f t="shared" si="11"/>
        <v>8.1556631000730473</v>
      </c>
    </row>
    <row r="28" spans="1:11" x14ac:dyDescent="0.25">
      <c r="B28">
        <v>70</v>
      </c>
      <c r="C28" s="5">
        <v>102.62173776448522</v>
      </c>
      <c r="D28" s="5">
        <v>62.052077431441731</v>
      </c>
      <c r="E28" s="5">
        <v>124.76020397700474</v>
      </c>
      <c r="F28" s="5">
        <v>88.15981375083382</v>
      </c>
      <c r="H28">
        <f t="shared" si="8"/>
        <v>94.398458230941372</v>
      </c>
      <c r="I28">
        <f t="shared" si="9"/>
        <v>26.297445799993675</v>
      </c>
      <c r="J28">
        <f t="shared" si="10"/>
        <v>4</v>
      </c>
      <c r="K28">
        <f t="shared" si="11"/>
        <v>13.148722899996837</v>
      </c>
    </row>
    <row r="29" spans="1:11" x14ac:dyDescent="0.25">
      <c r="B29">
        <v>80</v>
      </c>
      <c r="C29" s="5">
        <v>73.673684089984604</v>
      </c>
      <c r="D29" s="5">
        <v>72.13597798448636</v>
      </c>
      <c r="E29" s="5">
        <v>71.678999391623549</v>
      </c>
      <c r="F29" s="5">
        <v>97.840437519743148</v>
      </c>
      <c r="H29">
        <f t="shared" si="8"/>
        <v>78.832274746459419</v>
      </c>
      <c r="I29">
        <f t="shared" si="9"/>
        <v>12.700801132254488</v>
      </c>
      <c r="J29">
        <f t="shared" si="10"/>
        <v>4</v>
      </c>
      <c r="K29">
        <f t="shared" si="11"/>
        <v>6.3504005661272442</v>
      </c>
    </row>
    <row r="30" spans="1:11" x14ac:dyDescent="0.25">
      <c r="B30">
        <v>90</v>
      </c>
      <c r="C30" s="5">
        <v>11.3916664218709</v>
      </c>
      <c r="D30" s="5">
        <v>21.509299056201176</v>
      </c>
      <c r="E30" s="5">
        <v>45.027735814233274</v>
      </c>
      <c r="F30" s="5">
        <v>23.19661227534003</v>
      </c>
      <c r="H30">
        <f t="shared" si="8"/>
        <v>25.281328391911345</v>
      </c>
      <c r="I30">
        <f t="shared" si="9"/>
        <v>14.158831900107069</v>
      </c>
      <c r="J30">
        <f t="shared" si="10"/>
        <v>4</v>
      </c>
      <c r="K30">
        <f t="shared" si="11"/>
        <v>7.0794159500535345</v>
      </c>
    </row>
    <row r="32" spans="1:11" x14ac:dyDescent="0.25">
      <c r="B32" t="s">
        <v>27</v>
      </c>
      <c r="C32" s="5">
        <v>83.21</v>
      </c>
      <c r="D32" s="5">
        <v>81.319999999999993</v>
      </c>
      <c r="E32" s="5">
        <v>88.1</v>
      </c>
      <c r="F32" s="5">
        <v>87.48</v>
      </c>
      <c r="H32" s="4">
        <f t="shared" ref="H32" si="12">AVERAGE(C32:G32)</f>
        <v>85.027499999999989</v>
      </c>
      <c r="I32" s="4">
        <f t="shared" ref="I32" si="13">STDEV(C32:G32)</f>
        <v>3.291599155425827</v>
      </c>
      <c r="J32">
        <f t="shared" ref="J32" si="14">COUNT(C32:G32)</f>
        <v>4</v>
      </c>
      <c r="K32" s="4">
        <f t="shared" ref="K32" si="15">I32/SQRT(J32)</f>
        <v>1.6457995777129135</v>
      </c>
    </row>
    <row r="36" spans="1:11" ht="18.75" x14ac:dyDescent="0.3">
      <c r="A36" s="1" t="s">
        <v>29</v>
      </c>
    </row>
    <row r="37" spans="1:11" x14ac:dyDescent="0.25">
      <c r="B37" t="s">
        <v>26</v>
      </c>
      <c r="H37" t="s">
        <v>6</v>
      </c>
      <c r="I37" t="s">
        <v>7</v>
      </c>
      <c r="J37" t="s">
        <v>8</v>
      </c>
      <c r="K37" t="s">
        <v>9</v>
      </c>
    </row>
    <row r="39" spans="1:11" x14ac:dyDescent="0.25">
      <c r="B39">
        <v>4</v>
      </c>
      <c r="C39" s="5">
        <v>100</v>
      </c>
      <c r="D39" s="5">
        <v>100</v>
      </c>
      <c r="E39">
        <v>100</v>
      </c>
      <c r="H39">
        <f>AVERAGE(C39:G39)</f>
        <v>100</v>
      </c>
      <c r="I39">
        <f>STDEV(C39:G39)</f>
        <v>0</v>
      </c>
      <c r="J39">
        <f>COUNT(C39:G39)</f>
        <v>3</v>
      </c>
      <c r="K39">
        <f>I39/SQRT(J39)</f>
        <v>0</v>
      </c>
    </row>
    <row r="40" spans="1:11" x14ac:dyDescent="0.25">
      <c r="B40">
        <v>20</v>
      </c>
      <c r="C40" s="5">
        <v>110.90960428853025</v>
      </c>
      <c r="D40" s="5">
        <v>124.14425448485311</v>
      </c>
      <c r="E40">
        <v>72.356570434033969</v>
      </c>
      <c r="H40">
        <f>AVERAGE(C40:G40)</f>
        <v>102.47014306913911</v>
      </c>
      <c r="I40">
        <f>STDEV(C40:G40)</f>
        <v>26.905565113784007</v>
      </c>
      <c r="J40">
        <f>COUNT(C40:G40)</f>
        <v>3</v>
      </c>
      <c r="K40">
        <f>I40/SQRT(J40)</f>
        <v>15.533935261142201</v>
      </c>
    </row>
    <row r="41" spans="1:11" x14ac:dyDescent="0.25">
      <c r="B41">
        <v>30</v>
      </c>
      <c r="C41" s="5">
        <v>106.26174887990798</v>
      </c>
      <c r="D41" s="5">
        <v>111.06421134771193</v>
      </c>
      <c r="E41">
        <v>108.28350599670028</v>
      </c>
      <c r="H41">
        <f t="shared" ref="H41:H49" si="16">AVERAGE(C41:G41)</f>
        <v>108.53648874144007</v>
      </c>
      <c r="I41">
        <f t="shared" ref="I41:I49" si="17">STDEV(C41:G41)</f>
        <v>2.4112054330808177</v>
      </c>
      <c r="J41">
        <f t="shared" ref="J41:J49" si="18">COUNT(C41:G41)</f>
        <v>3</v>
      </c>
      <c r="K41">
        <f t="shared" ref="K41:K49" si="19">I41/SQRT(J41)</f>
        <v>1.3921101058606984</v>
      </c>
    </row>
    <row r="42" spans="1:11" x14ac:dyDescent="0.25">
      <c r="B42">
        <v>40</v>
      </c>
      <c r="C42" s="5">
        <v>103.60470020447276</v>
      </c>
      <c r="D42" s="5">
        <v>110.68986378348337</v>
      </c>
      <c r="E42">
        <v>64.032572871270105</v>
      </c>
      <c r="H42">
        <f t="shared" si="16"/>
        <v>92.775712286408748</v>
      </c>
      <c r="I42">
        <f t="shared" si="17"/>
        <v>25.143109062204442</v>
      </c>
      <c r="J42">
        <f t="shared" si="18"/>
        <v>3</v>
      </c>
      <c r="K42">
        <f t="shared" si="19"/>
        <v>14.516380785327854</v>
      </c>
    </row>
    <row r="43" spans="1:11" x14ac:dyDescent="0.25">
      <c r="B43">
        <v>50</v>
      </c>
      <c r="C43" s="5">
        <v>104.68320956412953</v>
      </c>
      <c r="D43" s="5">
        <v>62.629585091652942</v>
      </c>
      <c r="E43">
        <v>47.720897751440624</v>
      </c>
      <c r="H43">
        <f t="shared" si="16"/>
        <v>71.677897469074352</v>
      </c>
      <c r="I43">
        <f t="shared" si="17"/>
        <v>29.539468671948896</v>
      </c>
      <c r="J43">
        <f t="shared" si="18"/>
        <v>3</v>
      </c>
      <c r="K43">
        <f t="shared" si="19"/>
        <v>17.054620189468213</v>
      </c>
    </row>
    <row r="44" spans="1:11" x14ac:dyDescent="0.25">
      <c r="B44">
        <v>60</v>
      </c>
      <c r="C44" s="5">
        <v>98.876526798271925</v>
      </c>
      <c r="D44" s="5">
        <v>55.585774185563899</v>
      </c>
      <c r="E44">
        <v>42.367804327410319</v>
      </c>
      <c r="H44">
        <f t="shared" si="16"/>
        <v>65.610035103748714</v>
      </c>
      <c r="I44">
        <f t="shared" si="17"/>
        <v>29.557964815580583</v>
      </c>
      <c r="J44">
        <f t="shared" si="18"/>
        <v>3</v>
      </c>
      <c r="K44">
        <f t="shared" si="19"/>
        <v>17.065298942972937</v>
      </c>
    </row>
    <row r="45" spans="1:11" x14ac:dyDescent="0.25">
      <c r="B45">
        <v>70</v>
      </c>
      <c r="C45" s="5">
        <v>9.0141232732965211</v>
      </c>
      <c r="D45" s="5">
        <v>6.1561475484466657</v>
      </c>
      <c r="E45">
        <v>17.081324561967197</v>
      </c>
      <c r="H45">
        <f t="shared" si="16"/>
        <v>10.750531794570128</v>
      </c>
      <c r="I45">
        <f t="shared" si="17"/>
        <v>5.6657928932103641</v>
      </c>
      <c r="J45">
        <f t="shared" si="18"/>
        <v>3</v>
      </c>
      <c r="K45">
        <f t="shared" si="19"/>
        <v>3.2711470520676724</v>
      </c>
    </row>
    <row r="46" spans="1:11" x14ac:dyDescent="0.25">
      <c r="B46">
        <v>80</v>
      </c>
      <c r="C46" s="5">
        <v>6.0880033740677266</v>
      </c>
      <c r="D46" s="5">
        <v>2.839119910596319</v>
      </c>
      <c r="E46">
        <v>6.6786309050523105</v>
      </c>
      <c r="H46">
        <f t="shared" si="16"/>
        <v>5.2019180632387849</v>
      </c>
      <c r="I46">
        <f t="shared" si="17"/>
        <v>2.0674432404995389</v>
      </c>
      <c r="J46">
        <f t="shared" si="18"/>
        <v>3</v>
      </c>
      <c r="K46">
        <f t="shared" si="19"/>
        <v>1.193638911436681</v>
      </c>
    </row>
    <row r="47" spans="1:11" x14ac:dyDescent="0.25">
      <c r="B47">
        <v>90</v>
      </c>
      <c r="C47" s="5">
        <v>0</v>
      </c>
      <c r="D47" s="5">
        <v>0</v>
      </c>
      <c r="E47">
        <v>0</v>
      </c>
      <c r="H47">
        <f t="shared" si="16"/>
        <v>0</v>
      </c>
      <c r="I47">
        <f t="shared" si="17"/>
        <v>0</v>
      </c>
      <c r="J47">
        <f t="shared" si="18"/>
        <v>3</v>
      </c>
      <c r="K47">
        <f t="shared" si="19"/>
        <v>0</v>
      </c>
    </row>
    <row r="48" spans="1:11" x14ac:dyDescent="0.25">
      <c r="C48" s="5"/>
      <c r="D48" s="5"/>
    </row>
    <row r="49" spans="1:11" x14ac:dyDescent="0.25">
      <c r="B49" t="s">
        <v>27</v>
      </c>
      <c r="C49" s="5">
        <v>66.37</v>
      </c>
      <c r="D49" s="5">
        <v>57.7</v>
      </c>
      <c r="E49">
        <v>50.13</v>
      </c>
      <c r="H49" s="4">
        <f t="shared" si="16"/>
        <v>58.06666666666667</v>
      </c>
      <c r="I49" s="4">
        <f t="shared" si="17"/>
        <v>8.1262065770772196</v>
      </c>
      <c r="J49">
        <f t="shared" si="18"/>
        <v>3</v>
      </c>
      <c r="K49" s="4">
        <f t="shared" si="19"/>
        <v>4.69166755476604</v>
      </c>
    </row>
    <row r="50" spans="1:11" x14ac:dyDescent="0.25">
      <c r="C50" s="5"/>
      <c r="D50" s="5"/>
    </row>
    <row r="53" spans="1:11" ht="18.75" x14ac:dyDescent="0.3">
      <c r="A53" s="1" t="s">
        <v>20</v>
      </c>
    </row>
    <row r="54" spans="1:11" x14ac:dyDescent="0.25">
      <c r="B54" t="s">
        <v>26</v>
      </c>
      <c r="H54" t="s">
        <v>6</v>
      </c>
      <c r="I54" t="s">
        <v>7</v>
      </c>
      <c r="J54" t="s">
        <v>8</v>
      </c>
      <c r="K54" t="s">
        <v>9</v>
      </c>
    </row>
    <row r="56" spans="1:11" x14ac:dyDescent="0.25">
      <c r="B56">
        <v>4</v>
      </c>
      <c r="C56" s="5">
        <v>100</v>
      </c>
      <c r="D56" s="5">
        <v>100</v>
      </c>
      <c r="E56" s="5">
        <v>100</v>
      </c>
      <c r="F56" s="5"/>
      <c r="H56">
        <f>AVERAGE(C56:G56)</f>
        <v>100</v>
      </c>
      <c r="I56">
        <f>STDEV(C56:G56)</f>
        <v>0</v>
      </c>
      <c r="J56">
        <f>COUNT(C56:G56)</f>
        <v>3</v>
      </c>
      <c r="K56">
        <f>I56/SQRT(J56)</f>
        <v>0</v>
      </c>
    </row>
    <row r="57" spans="1:11" x14ac:dyDescent="0.25">
      <c r="B57">
        <v>20</v>
      </c>
      <c r="C57" s="5">
        <v>128.80300429140979</v>
      </c>
      <c r="D57" s="5">
        <v>94.913705825900237</v>
      </c>
      <c r="E57" s="5">
        <v>98.347107438016536</v>
      </c>
      <c r="F57" s="5"/>
      <c r="H57">
        <f>AVERAGE(C57:G57)</f>
        <v>107.3546058517755</v>
      </c>
      <c r="I57">
        <f>STDEV(C57:G57)</f>
        <v>18.654018558383154</v>
      </c>
      <c r="J57">
        <f>COUNT(C57:G57)</f>
        <v>3</v>
      </c>
      <c r="K57">
        <f>I57/SQRT(J57)</f>
        <v>10.769902636150789</v>
      </c>
    </row>
    <row r="58" spans="1:11" x14ac:dyDescent="0.25">
      <c r="B58">
        <v>30</v>
      </c>
      <c r="C58" s="5">
        <v>115.5455227509693</v>
      </c>
      <c r="D58" s="5">
        <v>116.73260260869074</v>
      </c>
      <c r="E58" s="5">
        <v>109.09090909090908</v>
      </c>
      <c r="F58" s="5"/>
      <c r="H58">
        <f t="shared" ref="H58:H64" si="20">AVERAGE(C58:G58)</f>
        <v>113.78967815018972</v>
      </c>
      <c r="I58">
        <f t="shared" ref="I58:I64" si="21">STDEV(C58:G58)</f>
        <v>4.1123123241665018</v>
      </c>
      <c r="J58">
        <f t="shared" ref="J58:J64" si="22">COUNT(C58:G58)</f>
        <v>3</v>
      </c>
      <c r="K58">
        <f t="shared" ref="K58:K64" si="23">I58/SQRT(J58)</f>
        <v>2.3742446273493454</v>
      </c>
    </row>
    <row r="59" spans="1:11" x14ac:dyDescent="0.25">
      <c r="B59">
        <v>40</v>
      </c>
      <c r="C59" s="5">
        <v>104.65273286760994</v>
      </c>
      <c r="D59" s="5">
        <v>98.884800714028827</v>
      </c>
      <c r="E59" s="5">
        <v>104.95867768595042</v>
      </c>
      <c r="F59" s="5"/>
      <c r="H59">
        <f t="shared" si="20"/>
        <v>102.83207042252972</v>
      </c>
      <c r="I59">
        <f t="shared" si="21"/>
        <v>3.4218568309769983</v>
      </c>
      <c r="J59">
        <f t="shared" si="22"/>
        <v>3</v>
      </c>
      <c r="K59">
        <f t="shared" si="23"/>
        <v>1.9756099624929297</v>
      </c>
    </row>
    <row r="60" spans="1:11" x14ac:dyDescent="0.25">
      <c r="B60">
        <v>50</v>
      </c>
      <c r="C60" s="5">
        <v>87.918671338113754</v>
      </c>
      <c r="D60" s="5">
        <v>99.050911585582099</v>
      </c>
      <c r="E60" s="5">
        <v>113.22314049586777</v>
      </c>
      <c r="F60" s="5"/>
      <c r="H60">
        <f t="shared" si="20"/>
        <v>100.06424113985453</v>
      </c>
      <c r="I60">
        <f t="shared" si="21"/>
        <v>12.682632511750269</v>
      </c>
      <c r="J60">
        <f t="shared" si="22"/>
        <v>3</v>
      </c>
      <c r="K60">
        <f t="shared" si="23"/>
        <v>7.3223212946921175</v>
      </c>
    </row>
    <row r="61" spans="1:11" x14ac:dyDescent="0.25">
      <c r="B61">
        <v>60</v>
      </c>
      <c r="C61" s="5">
        <v>108.12910980912515</v>
      </c>
      <c r="D61" s="5">
        <v>115.22398448920515</v>
      </c>
      <c r="E61" s="5">
        <v>107.43801652892562</v>
      </c>
      <c r="F61" s="5"/>
      <c r="H61">
        <f t="shared" si="20"/>
        <v>110.26370360908531</v>
      </c>
      <c r="I61">
        <f t="shared" si="21"/>
        <v>4.3096046556205261</v>
      </c>
      <c r="J61">
        <f t="shared" si="22"/>
        <v>3</v>
      </c>
      <c r="K61">
        <f t="shared" si="23"/>
        <v>2.4881514080233753</v>
      </c>
    </row>
    <row r="62" spans="1:11" x14ac:dyDescent="0.25">
      <c r="B62">
        <v>70</v>
      </c>
      <c r="C62" s="5">
        <v>75.401501130467182</v>
      </c>
      <c r="D62" s="5">
        <v>83.435108802150125</v>
      </c>
      <c r="E62" s="5">
        <v>94.214876033057848</v>
      </c>
      <c r="F62" s="5"/>
      <c r="H62">
        <f t="shared" si="20"/>
        <v>84.350495321891728</v>
      </c>
      <c r="I62">
        <f t="shared" si="21"/>
        <v>9.4400327418261938</v>
      </c>
      <c r="J62">
        <f t="shared" si="22"/>
        <v>3</v>
      </c>
      <c r="K62">
        <f t="shared" si="23"/>
        <v>5.4502054446522346</v>
      </c>
    </row>
    <row r="63" spans="1:11" x14ac:dyDescent="0.25">
      <c r="B63">
        <v>80</v>
      </c>
      <c r="C63" s="5">
        <v>41.019867186603733</v>
      </c>
      <c r="D63" s="5">
        <v>93.280214258859289</v>
      </c>
      <c r="E63" s="5">
        <v>80.495867768595048</v>
      </c>
      <c r="F63" s="5"/>
      <c r="H63">
        <f t="shared" si="20"/>
        <v>71.598649738019361</v>
      </c>
      <c r="I63">
        <f t="shared" si="21"/>
        <v>27.242546421743572</v>
      </c>
      <c r="J63">
        <f t="shared" si="22"/>
        <v>3</v>
      </c>
      <c r="K63">
        <f t="shared" si="23"/>
        <v>15.728491510004529</v>
      </c>
    </row>
    <row r="64" spans="1:11" x14ac:dyDescent="0.25">
      <c r="B64">
        <v>90</v>
      </c>
      <c r="C64" s="5">
        <v>0</v>
      </c>
      <c r="D64" s="5">
        <v>25.962755764609003</v>
      </c>
      <c r="E64" s="5">
        <v>33.801652892561982</v>
      </c>
      <c r="F64" s="5"/>
      <c r="H64">
        <f t="shared" si="20"/>
        <v>19.921469552390331</v>
      </c>
      <c r="I64">
        <f t="shared" si="21"/>
        <v>17.692110922407434</v>
      </c>
      <c r="J64">
        <f t="shared" si="22"/>
        <v>3</v>
      </c>
      <c r="K64">
        <f t="shared" si="23"/>
        <v>10.21454500358465</v>
      </c>
    </row>
    <row r="66" spans="2:11" x14ac:dyDescent="0.25">
      <c r="B66" t="s">
        <v>27</v>
      </c>
      <c r="C66" s="5">
        <v>76.95</v>
      </c>
      <c r="D66" s="5">
        <v>86.96</v>
      </c>
      <c r="E66" s="5">
        <v>86.6</v>
      </c>
      <c r="F66" s="5"/>
      <c r="H66" s="4">
        <f t="shared" ref="H66" si="24">AVERAGE(C66:G66)</f>
        <v>83.50333333333333</v>
      </c>
      <c r="I66" s="4">
        <f t="shared" ref="I66" si="25">STDEV(C66:G66)</f>
        <v>5.6782068765881784</v>
      </c>
      <c r="J66">
        <f t="shared" ref="J66" si="26">COUNT(C66:G66)</f>
        <v>3</v>
      </c>
      <c r="K66" s="4">
        <f t="shared" ref="K66" si="27">I66/SQRT(J66)</f>
        <v>3.278314268712569</v>
      </c>
    </row>
  </sheetData>
  <pageMargins left="0.7" right="0.7" top="0.75" bottom="0.75" header="0.3" footer="0.3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0"/>
  <sheetViews>
    <sheetView topLeftCell="A39" workbookViewId="0">
      <selection activeCell="C54" sqref="C54:E54"/>
    </sheetView>
  </sheetViews>
  <sheetFormatPr defaultRowHeight="15" x14ac:dyDescent="0.25"/>
  <sheetData>
    <row r="2" spans="1:11" ht="18.75" x14ac:dyDescent="0.3">
      <c r="A2" s="1" t="s">
        <v>4</v>
      </c>
    </row>
    <row r="3" spans="1:11" x14ac:dyDescent="0.25">
      <c r="B3" t="s">
        <v>26</v>
      </c>
      <c r="H3" t="s">
        <v>6</v>
      </c>
      <c r="I3" t="s">
        <v>7</v>
      </c>
      <c r="J3" t="s">
        <v>8</v>
      </c>
      <c r="K3" t="s">
        <v>9</v>
      </c>
    </row>
    <row r="5" spans="1:11" x14ac:dyDescent="0.25">
      <c r="B5">
        <v>4</v>
      </c>
      <c r="C5" s="5">
        <v>100</v>
      </c>
      <c r="D5" s="5">
        <v>100</v>
      </c>
      <c r="E5" s="5">
        <v>100</v>
      </c>
      <c r="F5" s="5"/>
      <c r="H5">
        <f>AVERAGE(C5:G5)</f>
        <v>100</v>
      </c>
      <c r="I5">
        <f>STDEV(C5:G5)</f>
        <v>0</v>
      </c>
      <c r="J5">
        <f>COUNT(C5:G5)</f>
        <v>3</v>
      </c>
      <c r="K5">
        <f>I5/SQRT(J5)</f>
        <v>0</v>
      </c>
    </row>
    <row r="6" spans="1:11" x14ac:dyDescent="0.25">
      <c r="B6">
        <v>20</v>
      </c>
      <c r="C6" s="5">
        <v>102.68198238048711</v>
      </c>
      <c r="D6" s="5">
        <v>104.17268748570596</v>
      </c>
      <c r="E6" s="5">
        <v>119.85267858447529</v>
      </c>
      <c r="F6" s="5"/>
      <c r="H6" s="5">
        <f>AVERAGE(C6:G6)</f>
        <v>108.90244948355614</v>
      </c>
      <c r="I6">
        <f>STDEV(C6:G6)</f>
        <v>9.5124228485514717</v>
      </c>
      <c r="J6">
        <f>COUNT(C6:G6)</f>
        <v>3</v>
      </c>
      <c r="K6">
        <f>I6/SQRT(J6)</f>
        <v>5.4919998922567395</v>
      </c>
    </row>
    <row r="7" spans="1:11" x14ac:dyDescent="0.25">
      <c r="B7">
        <v>30</v>
      </c>
      <c r="C7" s="5">
        <v>99.268238109690159</v>
      </c>
      <c r="D7" s="5">
        <v>78.196015343992357</v>
      </c>
      <c r="E7" s="5">
        <v>121.18283812179075</v>
      </c>
      <c r="F7" s="5"/>
      <c r="H7">
        <f t="shared" ref="H7:H13" si="0">AVERAGE(C7:G7)</f>
        <v>99.549030525157761</v>
      </c>
      <c r="I7">
        <f t="shared" ref="I7:I13" si="1">STDEV(C7:G7)</f>
        <v>21.494786959118759</v>
      </c>
      <c r="J7">
        <f t="shared" ref="J7:J13" si="2">COUNT(C7:G7)</f>
        <v>3</v>
      </c>
      <c r="K7">
        <f t="shared" ref="K7:K13" si="3">I7/SQRT(J7)</f>
        <v>12.410021037020874</v>
      </c>
    </row>
    <row r="8" spans="1:11" x14ac:dyDescent="0.25">
      <c r="B8">
        <v>40</v>
      </c>
      <c r="C8" s="5">
        <v>94.75342673304435</v>
      </c>
      <c r="D8" s="5">
        <v>114.73773052373329</v>
      </c>
      <c r="E8" s="5">
        <v>84.659138399132601</v>
      </c>
      <c r="F8" s="5"/>
      <c r="H8">
        <f t="shared" si="0"/>
        <v>98.050098551970066</v>
      </c>
      <c r="I8">
        <f t="shared" si="1"/>
        <v>15.307888811354733</v>
      </c>
      <c r="J8">
        <f t="shared" si="2"/>
        <v>3</v>
      </c>
      <c r="K8">
        <f t="shared" si="3"/>
        <v>8.8380137259605167</v>
      </c>
    </row>
    <row r="9" spans="1:11" x14ac:dyDescent="0.25">
      <c r="B9">
        <v>50</v>
      </c>
      <c r="C9" s="5">
        <v>29.474233772593735</v>
      </c>
      <c r="D9" s="5">
        <v>56.504888558537949</v>
      </c>
      <c r="E9" s="5">
        <v>52.217711885953769</v>
      </c>
      <c r="F9" s="5"/>
      <c r="H9">
        <f t="shared" si="0"/>
        <v>46.065611405695158</v>
      </c>
      <c r="I9">
        <f t="shared" si="1"/>
        <v>14.527571365462981</v>
      </c>
      <c r="J9">
        <f t="shared" si="2"/>
        <v>3</v>
      </c>
      <c r="K9">
        <f t="shared" si="3"/>
        <v>8.3874972385215507</v>
      </c>
    </row>
    <row r="10" spans="1:11" x14ac:dyDescent="0.25">
      <c r="B10">
        <v>60</v>
      </c>
      <c r="C10" s="5">
        <v>18.318148492312513</v>
      </c>
      <c r="D10" s="5">
        <v>67.133540033681939</v>
      </c>
      <c r="E10" s="5">
        <v>45.267244730066601</v>
      </c>
      <c r="F10" s="5"/>
      <c r="H10">
        <f t="shared" si="0"/>
        <v>43.572977752020357</v>
      </c>
      <c r="I10">
        <f t="shared" si="1"/>
        <v>24.451759001735912</v>
      </c>
      <c r="J10">
        <f t="shared" si="2"/>
        <v>3</v>
      </c>
      <c r="K10">
        <f t="shared" si="3"/>
        <v>14.117229641812084</v>
      </c>
    </row>
    <row r="11" spans="1:11" x14ac:dyDescent="0.25">
      <c r="B11">
        <v>70</v>
      </c>
      <c r="C11" s="5">
        <v>4.4252643607098276</v>
      </c>
      <c r="D11" s="5">
        <v>0</v>
      </c>
      <c r="E11" s="5">
        <v>39.889910777170876</v>
      </c>
      <c r="F11" s="5"/>
      <c r="H11">
        <f t="shared" si="0"/>
        <v>14.771725045960233</v>
      </c>
      <c r="I11">
        <f t="shared" si="1"/>
        <v>21.865227691159255</v>
      </c>
      <c r="J11">
        <f t="shared" si="2"/>
        <v>3</v>
      </c>
      <c r="K11">
        <f t="shared" si="3"/>
        <v>12.623895093383256</v>
      </c>
    </row>
    <row r="12" spans="1:11" x14ac:dyDescent="0.25">
      <c r="B12">
        <v>80</v>
      </c>
      <c r="C12" s="5">
        <v>1.3032866897672011</v>
      </c>
      <c r="D12" s="5">
        <v>0</v>
      </c>
      <c r="E12" s="5">
        <v>3.4904450036092429</v>
      </c>
      <c r="F12" s="5"/>
      <c r="H12">
        <f t="shared" si="0"/>
        <v>1.5979105644588145</v>
      </c>
      <c r="I12">
        <f t="shared" si="1"/>
        <v>1.7637754963313521</v>
      </c>
      <c r="J12">
        <f t="shared" si="2"/>
        <v>3</v>
      </c>
      <c r="K12">
        <f t="shared" si="3"/>
        <v>1.018316257596972</v>
      </c>
    </row>
    <row r="13" spans="1:11" x14ac:dyDescent="0.25">
      <c r="B13">
        <v>90</v>
      </c>
      <c r="C13" s="5">
        <v>0</v>
      </c>
      <c r="D13" s="5">
        <v>0</v>
      </c>
      <c r="E13" s="5">
        <v>0</v>
      </c>
      <c r="F13" s="5"/>
      <c r="H13">
        <f t="shared" si="0"/>
        <v>0</v>
      </c>
      <c r="I13">
        <f t="shared" si="1"/>
        <v>0</v>
      </c>
      <c r="J13">
        <f t="shared" si="2"/>
        <v>3</v>
      </c>
      <c r="K13">
        <f t="shared" si="3"/>
        <v>0</v>
      </c>
    </row>
    <row r="14" spans="1:11" x14ac:dyDescent="0.25">
      <c r="C14" s="5"/>
      <c r="D14" s="5"/>
      <c r="E14" s="5"/>
      <c r="F14" s="5"/>
    </row>
    <row r="15" spans="1:11" x14ac:dyDescent="0.25">
      <c r="B15" t="s">
        <v>27</v>
      </c>
      <c r="C15" s="5">
        <v>47.53</v>
      </c>
      <c r="D15" s="5">
        <v>58.21</v>
      </c>
      <c r="E15" s="5">
        <v>56.25</v>
      </c>
      <c r="F15" s="5"/>
      <c r="H15" s="4">
        <f t="shared" ref="H15" si="4">AVERAGE(C15:G15)</f>
        <v>53.99666666666667</v>
      </c>
      <c r="I15" s="4">
        <f t="shared" ref="I15" si="5">STDEV(C15:G15)</f>
        <v>5.6853964974602542</v>
      </c>
      <c r="J15">
        <f t="shared" ref="J15" si="6">COUNT(C15:G15)</f>
        <v>3</v>
      </c>
      <c r="K15" s="4">
        <f t="shared" ref="K15" si="7">I15/SQRT(J15)</f>
        <v>3.2824651982584334</v>
      </c>
    </row>
    <row r="16" spans="1:11" x14ac:dyDescent="0.25">
      <c r="C16" s="5"/>
      <c r="D16" s="5"/>
      <c r="E16" s="5"/>
      <c r="F16" s="5"/>
    </row>
    <row r="17" spans="1:11" x14ac:dyDescent="0.25">
      <c r="C17" s="8"/>
      <c r="D17" s="8"/>
      <c r="E17" s="8"/>
    </row>
    <row r="19" spans="1:11" ht="18.75" x14ac:dyDescent="0.3">
      <c r="A19" s="1" t="s">
        <v>28</v>
      </c>
    </row>
    <row r="20" spans="1:11" x14ac:dyDescent="0.25">
      <c r="B20" t="s">
        <v>26</v>
      </c>
      <c r="H20" t="s">
        <v>6</v>
      </c>
      <c r="I20" t="s">
        <v>7</v>
      </c>
      <c r="J20" t="s">
        <v>8</v>
      </c>
      <c r="K20" t="s">
        <v>9</v>
      </c>
    </row>
    <row r="22" spans="1:11" x14ac:dyDescent="0.25">
      <c r="B22">
        <v>4</v>
      </c>
      <c r="C22" s="5">
        <v>100</v>
      </c>
      <c r="E22">
        <v>100</v>
      </c>
      <c r="F22">
        <v>100</v>
      </c>
      <c r="H22">
        <f>AVERAGE(C22:G22)</f>
        <v>100</v>
      </c>
      <c r="I22">
        <f>STDEV(C22:G22)</f>
        <v>0</v>
      </c>
      <c r="J22">
        <f>COUNT(C22:G22)</f>
        <v>3</v>
      </c>
      <c r="K22">
        <f>I22/SQRT(J22)</f>
        <v>0</v>
      </c>
    </row>
    <row r="23" spans="1:11" x14ac:dyDescent="0.25">
      <c r="B23">
        <v>20</v>
      </c>
      <c r="C23" s="5">
        <v>102.0304868677209</v>
      </c>
      <c r="D23" s="5">
        <v>100</v>
      </c>
      <c r="E23">
        <v>113.0287123586095</v>
      </c>
      <c r="F23">
        <v>91.621161696302607</v>
      </c>
      <c r="H23">
        <f>AVERAGE(C23:G23)</f>
        <v>101.67009023065825</v>
      </c>
      <c r="I23">
        <f>STDEV(C23:G23)</f>
        <v>8.8113250696422298</v>
      </c>
      <c r="J23">
        <f>COUNT(C23:G23)</f>
        <v>4</v>
      </c>
      <c r="K23">
        <f>I23/SQRT(J23)</f>
        <v>4.4056625348211149</v>
      </c>
    </row>
    <row r="24" spans="1:11" x14ac:dyDescent="0.25">
      <c r="B24">
        <v>30</v>
      </c>
      <c r="C24" s="5">
        <v>117.31038030670446</v>
      </c>
      <c r="D24" s="5">
        <v>90.823637595423364</v>
      </c>
      <c r="E24">
        <v>92.419889878883282</v>
      </c>
      <c r="F24">
        <v>84.608286328047015</v>
      </c>
      <c r="H24">
        <f t="shared" ref="H24:H30" si="8">AVERAGE(C24:G24)</f>
        <v>96.290548527264534</v>
      </c>
      <c r="I24">
        <f t="shared" ref="I24:I30" si="9">STDEV(C24:G24)</f>
        <v>14.412699164697225</v>
      </c>
      <c r="J24">
        <f t="shared" ref="J24:J30" si="10">COUNT(C24:G24)</f>
        <v>4</v>
      </c>
      <c r="K24">
        <f t="shared" ref="K24:K30" si="11">I24/SQRT(J24)</f>
        <v>7.2063495823486123</v>
      </c>
    </row>
    <row r="25" spans="1:11" x14ac:dyDescent="0.25">
      <c r="B25">
        <v>40</v>
      </c>
      <c r="C25" s="5">
        <v>112.42938624953038</v>
      </c>
      <c r="D25" s="5"/>
      <c r="E25">
        <v>105.12041015886899</v>
      </c>
      <c r="F25">
        <v>101.04750841810119</v>
      </c>
      <c r="H25">
        <f t="shared" si="8"/>
        <v>106.19910160883353</v>
      </c>
      <c r="I25">
        <f t="shared" si="9"/>
        <v>5.767102147141558</v>
      </c>
      <c r="J25">
        <f t="shared" si="10"/>
        <v>3</v>
      </c>
      <c r="K25">
        <f t="shared" si="11"/>
        <v>3.3296379770962474</v>
      </c>
    </row>
    <row r="26" spans="1:11" x14ac:dyDescent="0.25">
      <c r="B26">
        <v>50</v>
      </c>
      <c r="C26" s="5">
        <v>117.60037057276547</v>
      </c>
      <c r="D26" s="5">
        <v>89.533982573728792</v>
      </c>
      <c r="E26">
        <v>98.035205543601819</v>
      </c>
      <c r="F26">
        <v>88.031032955906994</v>
      </c>
      <c r="H26">
        <f t="shared" si="8"/>
        <v>98.300147911500773</v>
      </c>
      <c r="I26">
        <f t="shared" si="9"/>
        <v>13.599867228923694</v>
      </c>
      <c r="J26">
        <f t="shared" si="10"/>
        <v>4</v>
      </c>
      <c r="K26">
        <f t="shared" si="11"/>
        <v>6.799933614461847</v>
      </c>
    </row>
    <row r="27" spans="1:11" x14ac:dyDescent="0.25">
      <c r="B27">
        <v>60</v>
      </c>
      <c r="C27" s="5">
        <v>104.21772003825266</v>
      </c>
      <c r="D27" s="5">
        <v>82.748394970824521</v>
      </c>
      <c r="E27">
        <v>91.92810460887199</v>
      </c>
      <c r="F27">
        <v>72.748703942929978</v>
      </c>
      <c r="H27">
        <f t="shared" si="8"/>
        <v>87.910730890219781</v>
      </c>
      <c r="I27">
        <f t="shared" si="9"/>
        <v>13.39892980756802</v>
      </c>
      <c r="J27">
        <f t="shared" si="10"/>
        <v>4</v>
      </c>
      <c r="K27">
        <f t="shared" si="11"/>
        <v>6.6994649037840102</v>
      </c>
    </row>
    <row r="28" spans="1:11" x14ac:dyDescent="0.25">
      <c r="B28">
        <v>70</v>
      </c>
      <c r="C28" s="5">
        <v>92.737051299566232</v>
      </c>
      <c r="D28" s="5">
        <v>66.589420172178137</v>
      </c>
      <c r="E28">
        <v>81.518224240261262</v>
      </c>
      <c r="F28">
        <v>79.691125359868238</v>
      </c>
      <c r="H28">
        <f t="shared" si="8"/>
        <v>80.13395526796846</v>
      </c>
      <c r="I28">
        <f t="shared" si="9"/>
        <v>10.714550223223481</v>
      </c>
      <c r="J28">
        <f t="shared" si="10"/>
        <v>4</v>
      </c>
      <c r="K28">
        <f t="shared" si="11"/>
        <v>5.3572751116117407</v>
      </c>
    </row>
    <row r="29" spans="1:11" x14ac:dyDescent="0.25">
      <c r="B29">
        <v>80</v>
      </c>
      <c r="C29" s="5">
        <v>65.366922538338059</v>
      </c>
      <c r="D29" s="5">
        <v>47.391859110463329</v>
      </c>
      <c r="E29">
        <v>12.996452730232146</v>
      </c>
      <c r="F29">
        <v>52.060022381835182</v>
      </c>
      <c r="H29">
        <f t="shared" si="8"/>
        <v>44.45381419021718</v>
      </c>
      <c r="I29">
        <f t="shared" si="9"/>
        <v>22.311508254799918</v>
      </c>
      <c r="J29">
        <f t="shared" si="10"/>
        <v>4</v>
      </c>
      <c r="K29">
        <f t="shared" si="11"/>
        <v>11.155754127399959</v>
      </c>
    </row>
    <row r="30" spans="1:11" x14ac:dyDescent="0.25">
      <c r="B30">
        <v>90</v>
      </c>
      <c r="C30" s="5">
        <v>46.381152020219268</v>
      </c>
      <c r="D30" s="5">
        <v>24.527148906697327</v>
      </c>
      <c r="E30">
        <v>4.504434345080548</v>
      </c>
      <c r="F30">
        <v>36.978658199348473</v>
      </c>
      <c r="H30">
        <f t="shared" si="8"/>
        <v>28.097848367836406</v>
      </c>
      <c r="I30">
        <f t="shared" si="9"/>
        <v>18.097394431240364</v>
      </c>
      <c r="J30">
        <f t="shared" si="10"/>
        <v>4</v>
      </c>
      <c r="K30">
        <f t="shared" si="11"/>
        <v>9.0486972156201819</v>
      </c>
    </row>
    <row r="32" spans="1:11" x14ac:dyDescent="0.25">
      <c r="B32" t="s">
        <v>27</v>
      </c>
      <c r="C32" s="5">
        <v>87.54</v>
      </c>
      <c r="D32" s="5">
        <v>77.349999999999994</v>
      </c>
      <c r="E32">
        <v>74.239999999999995</v>
      </c>
      <c r="F32" s="8">
        <v>82.73</v>
      </c>
      <c r="H32" s="4">
        <f t="shared" ref="H32" si="12">AVERAGE(C32:G32)</f>
        <v>80.465000000000003</v>
      </c>
      <c r="I32" s="4">
        <f t="shared" ref="I32" si="13">STDEV(C32:G32)</f>
        <v>5.8776327434322342</v>
      </c>
      <c r="J32">
        <f t="shared" ref="J32" si="14">COUNT(C32:G32)</f>
        <v>4</v>
      </c>
      <c r="K32" s="4">
        <f t="shared" ref="K32" si="15">I32/SQRT(J32)</f>
        <v>2.9388163717161171</v>
      </c>
    </row>
    <row r="36" spans="1:11" ht="18.75" x14ac:dyDescent="0.3">
      <c r="A36" s="1" t="s">
        <v>29</v>
      </c>
    </row>
    <row r="37" spans="1:11" x14ac:dyDescent="0.25">
      <c r="B37" t="s">
        <v>26</v>
      </c>
      <c r="H37" t="s">
        <v>6</v>
      </c>
      <c r="I37" t="s">
        <v>7</v>
      </c>
      <c r="J37" t="s">
        <v>8</v>
      </c>
      <c r="K37" t="s">
        <v>9</v>
      </c>
    </row>
    <row r="39" spans="1:11" x14ac:dyDescent="0.25">
      <c r="B39">
        <v>4</v>
      </c>
      <c r="C39" s="5">
        <v>100</v>
      </c>
      <c r="D39" s="5">
        <v>100</v>
      </c>
      <c r="E39" s="5">
        <v>100</v>
      </c>
      <c r="H39">
        <f>AVERAGE(C39:G39)</f>
        <v>100</v>
      </c>
      <c r="I39">
        <f>STDEV(C39:G39)</f>
        <v>0</v>
      </c>
      <c r="J39">
        <f>COUNT(C39:G39)</f>
        <v>3</v>
      </c>
      <c r="K39">
        <f>I39/SQRT(J39)</f>
        <v>0</v>
      </c>
    </row>
    <row r="40" spans="1:11" x14ac:dyDescent="0.25">
      <c r="B40">
        <v>20</v>
      </c>
      <c r="C40" s="5">
        <v>98.046067474683866</v>
      </c>
      <c r="D40" s="5">
        <v>117.07803229176163</v>
      </c>
      <c r="E40" s="5">
        <v>89.255651170549953</v>
      </c>
      <c r="H40">
        <f>AVERAGE(C40:G40)</f>
        <v>101.45991697899849</v>
      </c>
      <c r="I40">
        <f>STDEV(C40:G40)</f>
        <v>14.221884514439955</v>
      </c>
      <c r="J40">
        <f>COUNT(C40:G40)</f>
        <v>3</v>
      </c>
      <c r="K40">
        <f>I40/SQRT(J40)</f>
        <v>8.211008852795679</v>
      </c>
    </row>
    <row r="41" spans="1:11" x14ac:dyDescent="0.25">
      <c r="B41">
        <v>30</v>
      </c>
      <c r="C41" s="5">
        <v>82.045752662783983</v>
      </c>
      <c r="D41" s="5">
        <v>80.019612454068294</v>
      </c>
      <c r="E41" s="5">
        <v>94.235527998665404</v>
      </c>
      <c r="H41">
        <f t="shared" ref="H41:H47" si="16">AVERAGE(C41:G41)</f>
        <v>85.433631038505894</v>
      </c>
      <c r="I41">
        <f t="shared" ref="I41:I47" si="17">STDEV(C41:G41)</f>
        <v>7.6896913858289873</v>
      </c>
      <c r="J41">
        <f t="shared" ref="J41:J47" si="18">COUNT(C41:G41)</f>
        <v>3</v>
      </c>
      <c r="K41">
        <f t="shared" ref="K41:K47" si="19">I41/SQRT(J41)</f>
        <v>4.4396453915935128</v>
      </c>
    </row>
    <row r="42" spans="1:11" x14ac:dyDescent="0.25">
      <c r="B42">
        <v>40</v>
      </c>
      <c r="C42" s="5">
        <v>45.220280882172901</v>
      </c>
      <c r="D42" s="5">
        <v>38.813302554898073</v>
      </c>
      <c r="E42" s="5">
        <v>83.910846354890737</v>
      </c>
      <c r="H42">
        <f t="shared" si="16"/>
        <v>55.981476597320572</v>
      </c>
      <c r="I42">
        <f t="shared" si="17"/>
        <v>24.398762552901093</v>
      </c>
      <c r="J42">
        <f t="shared" si="18"/>
        <v>3</v>
      </c>
      <c r="K42">
        <f t="shared" si="19"/>
        <v>14.086632127811209</v>
      </c>
    </row>
    <row r="43" spans="1:11" x14ac:dyDescent="0.25">
      <c r="B43">
        <v>50</v>
      </c>
      <c r="C43" s="5">
        <v>80.528009514315201</v>
      </c>
      <c r="D43" s="5">
        <v>37.74853506486027</v>
      </c>
      <c r="E43" s="5">
        <v>85.771457765667563</v>
      </c>
      <c r="H43">
        <f t="shared" si="16"/>
        <v>68.016000781614352</v>
      </c>
      <c r="I43">
        <f t="shared" si="17"/>
        <v>26.343178397401381</v>
      </c>
      <c r="J43">
        <f t="shared" si="18"/>
        <v>3</v>
      </c>
      <c r="K43">
        <f t="shared" si="19"/>
        <v>15.209241139050022</v>
      </c>
    </row>
    <row r="44" spans="1:11" x14ac:dyDescent="0.25">
      <c r="B44">
        <v>60</v>
      </c>
      <c r="C44" s="5">
        <v>64.253983245011099</v>
      </c>
      <c r="D44" s="5">
        <v>26.390588581584446</v>
      </c>
      <c r="E44" s="5">
        <v>87.35646165823276</v>
      </c>
      <c r="H44">
        <f t="shared" si="16"/>
        <v>59.333677828276109</v>
      </c>
      <c r="I44">
        <f t="shared" si="17"/>
        <v>30.779318934066108</v>
      </c>
      <c r="J44">
        <f t="shared" si="18"/>
        <v>3</v>
      </c>
      <c r="K44">
        <f t="shared" si="19"/>
        <v>17.770448072056414</v>
      </c>
    </row>
    <row r="45" spans="1:11" x14ac:dyDescent="0.25">
      <c r="B45">
        <v>70</v>
      </c>
      <c r="C45" s="5">
        <v>21.042377179635167</v>
      </c>
      <c r="D45" s="5">
        <v>7.3893839993729129</v>
      </c>
      <c r="E45" s="5">
        <v>71.530577489851524</v>
      </c>
      <c r="H45">
        <f t="shared" si="16"/>
        <v>33.320779556286531</v>
      </c>
      <c r="I45">
        <f t="shared" si="17"/>
        <v>33.787461421183636</v>
      </c>
      <c r="J45">
        <f t="shared" si="18"/>
        <v>3</v>
      </c>
      <c r="K45">
        <f t="shared" si="19"/>
        <v>19.507199946754469</v>
      </c>
    </row>
    <row r="46" spans="1:11" x14ac:dyDescent="0.25">
      <c r="B46">
        <v>80</v>
      </c>
      <c r="C46" s="5">
        <v>0</v>
      </c>
      <c r="D46" s="5">
        <v>0</v>
      </c>
      <c r="E46" s="5">
        <v>46.375396207529334</v>
      </c>
      <c r="H46">
        <f t="shared" si="16"/>
        <v>15.458465402509779</v>
      </c>
      <c r="I46">
        <f t="shared" si="17"/>
        <v>26.774847484192613</v>
      </c>
      <c r="J46">
        <f t="shared" si="18"/>
        <v>3</v>
      </c>
      <c r="K46">
        <f t="shared" si="19"/>
        <v>15.458465402509781</v>
      </c>
    </row>
    <row r="47" spans="1:11" x14ac:dyDescent="0.25">
      <c r="B47">
        <v>90</v>
      </c>
      <c r="C47" s="5">
        <v>0</v>
      </c>
      <c r="D47" s="5">
        <v>0</v>
      </c>
      <c r="E47" s="5">
        <v>14.6217955847189</v>
      </c>
      <c r="H47">
        <f t="shared" si="16"/>
        <v>4.8739318615729665</v>
      </c>
      <c r="I47">
        <f t="shared" si="17"/>
        <v>8.4418976168731383</v>
      </c>
      <c r="J47">
        <f t="shared" si="18"/>
        <v>3</v>
      </c>
      <c r="K47">
        <f t="shared" si="19"/>
        <v>4.8739318615729665</v>
      </c>
    </row>
    <row r="48" spans="1:11" x14ac:dyDescent="0.25">
      <c r="C48" s="5"/>
      <c r="D48" s="5"/>
    </row>
    <row r="49" spans="1:11" x14ac:dyDescent="0.25">
      <c r="B49" t="s">
        <v>27</v>
      </c>
      <c r="C49" s="9">
        <v>53.56</v>
      </c>
      <c r="D49" s="5">
        <v>41.05</v>
      </c>
      <c r="E49" s="5">
        <v>76.94</v>
      </c>
      <c r="H49" s="4">
        <f t="shared" ref="H49" si="20">AVERAGE(C49:G49)</f>
        <v>57.183333333333337</v>
      </c>
      <c r="I49" s="4">
        <f t="shared" ref="I49" si="21">STDEV(C49:G49)</f>
        <v>18.217283917569389</v>
      </c>
      <c r="J49">
        <f t="shared" ref="J49" si="22">COUNT(C49:G49)</f>
        <v>3</v>
      </c>
      <c r="K49" s="4">
        <f t="shared" ref="K49" si="23">I49/SQRT(J49)</f>
        <v>10.517753773712528</v>
      </c>
    </row>
    <row r="50" spans="1:11" x14ac:dyDescent="0.25">
      <c r="C50" s="5"/>
      <c r="D50" s="5"/>
    </row>
    <row r="51" spans="1:11" x14ac:dyDescent="0.25">
      <c r="C51" s="8"/>
      <c r="D51" s="8"/>
    </row>
    <row r="52" spans="1:11" x14ac:dyDescent="0.25">
      <c r="C52" s="8"/>
      <c r="D52" s="8"/>
      <c r="E52" s="8"/>
    </row>
    <row r="53" spans="1:11" ht="18.75" x14ac:dyDescent="0.3">
      <c r="A53" s="1" t="s">
        <v>20</v>
      </c>
    </row>
    <row r="54" spans="1:11" x14ac:dyDescent="0.25">
      <c r="B54" t="s">
        <v>26</v>
      </c>
      <c r="H54" t="s">
        <v>6</v>
      </c>
      <c r="I54" t="s">
        <v>7</v>
      </c>
      <c r="J54" t="s">
        <v>8</v>
      </c>
      <c r="K54" t="s">
        <v>9</v>
      </c>
    </row>
    <row r="56" spans="1:11" x14ac:dyDescent="0.25">
      <c r="B56">
        <v>4</v>
      </c>
      <c r="C56" s="4">
        <v>100</v>
      </c>
      <c r="D56" s="5">
        <v>100</v>
      </c>
      <c r="E56" s="5">
        <v>100</v>
      </c>
      <c r="F56" s="5"/>
      <c r="H56" s="4">
        <f>AVERAGE(C56:G56)</f>
        <v>100</v>
      </c>
      <c r="I56">
        <f>STDEV(C56:G56)</f>
        <v>0</v>
      </c>
      <c r="J56">
        <f>COUNT(C56:G56)</f>
        <v>3</v>
      </c>
      <c r="K56">
        <f>I56/SQRT(J56)</f>
        <v>0</v>
      </c>
    </row>
    <row r="57" spans="1:11" x14ac:dyDescent="0.25">
      <c r="B57">
        <v>20</v>
      </c>
      <c r="C57" s="4">
        <v>104.10293970641382</v>
      </c>
      <c r="D57" s="5">
        <v>80.361055561949698</v>
      </c>
      <c r="E57" s="5">
        <v>104.89526196509603</v>
      </c>
      <c r="F57" s="5"/>
      <c r="H57" s="4">
        <f t="shared" ref="H57:H66" si="24">AVERAGE(C57:G57)</f>
        <v>96.453085744486529</v>
      </c>
      <c r="I57">
        <f t="shared" ref="I57:I66" si="25">STDEV(C57:G57)</f>
        <v>13.941736627377333</v>
      </c>
      <c r="J57">
        <f t="shared" ref="J57:J66" si="26">COUNT(C57:G57)</f>
        <v>3</v>
      </c>
      <c r="K57">
        <f>I57/SQRT(J57)</f>
        <v>8.0492653947871684</v>
      </c>
    </row>
    <row r="58" spans="1:11" x14ac:dyDescent="0.25">
      <c r="B58">
        <v>30</v>
      </c>
      <c r="C58" s="4">
        <v>80.333456365775447</v>
      </c>
      <c r="D58" s="5">
        <v>78.476776054554861</v>
      </c>
      <c r="E58" s="5">
        <v>98.773942415566609</v>
      </c>
      <c r="F58" s="5"/>
      <c r="H58" s="4">
        <f t="shared" si="24"/>
        <v>85.86139161196563</v>
      </c>
      <c r="I58">
        <f t="shared" si="25"/>
        <v>11.221064639159906</v>
      </c>
      <c r="J58">
        <f t="shared" si="26"/>
        <v>3</v>
      </c>
      <c r="K58">
        <f t="shared" ref="K58:K64" si="27">I58/SQRT(J58)</f>
        <v>6.478484690013163</v>
      </c>
    </row>
    <row r="59" spans="1:11" x14ac:dyDescent="0.25">
      <c r="B59">
        <v>40</v>
      </c>
      <c r="C59" s="4">
        <v>96.066806616069584</v>
      </c>
      <c r="D59" s="5">
        <v>85.636941071531339</v>
      </c>
      <c r="E59" s="5">
        <v>113.09942594399693</v>
      </c>
      <c r="F59" s="5"/>
      <c r="H59" s="4">
        <f t="shared" si="24"/>
        <v>98.267724543865953</v>
      </c>
      <c r="I59">
        <f t="shared" si="25"/>
        <v>13.862901883670379</v>
      </c>
      <c r="J59">
        <f t="shared" si="26"/>
        <v>3</v>
      </c>
      <c r="K59">
        <f t="shared" si="27"/>
        <v>8.003750134286463</v>
      </c>
    </row>
    <row r="60" spans="1:11" x14ac:dyDescent="0.25">
      <c r="B60">
        <v>50</v>
      </c>
      <c r="C60" s="4">
        <v>90.601667089590691</v>
      </c>
      <c r="D60" s="5">
        <v>81.676191949128153</v>
      </c>
      <c r="E60" s="5">
        <v>107.96892009126545</v>
      </c>
      <c r="F60" s="5"/>
      <c r="H60" s="4">
        <f t="shared" si="24"/>
        <v>93.415593043328101</v>
      </c>
      <c r="I60">
        <f t="shared" si="25"/>
        <v>13.370322462226589</v>
      </c>
      <c r="J60">
        <f t="shared" si="26"/>
        <v>3</v>
      </c>
      <c r="K60">
        <f t="shared" si="27"/>
        <v>7.7193592727186218</v>
      </c>
    </row>
    <row r="61" spans="1:11" x14ac:dyDescent="0.25">
      <c r="B61">
        <v>60</v>
      </c>
      <c r="C61" s="4">
        <v>87.026805693326253</v>
      </c>
      <c r="D61" s="5">
        <v>73.263886890717615</v>
      </c>
      <c r="E61" s="5">
        <v>116.48371750534608</v>
      </c>
      <c r="F61" s="5"/>
      <c r="H61" s="4">
        <f t="shared" si="24"/>
        <v>92.258136696463325</v>
      </c>
      <c r="I61">
        <f t="shared" si="25"/>
        <v>22.079709183718421</v>
      </c>
      <c r="J61">
        <f t="shared" si="26"/>
        <v>3</v>
      </c>
      <c r="K61">
        <f t="shared" si="27"/>
        <v>12.747726040848484</v>
      </c>
    </row>
    <row r="62" spans="1:11" x14ac:dyDescent="0.25">
      <c r="B62">
        <v>70</v>
      </c>
      <c r="C62" s="4">
        <v>59.825101694002939</v>
      </c>
      <c r="D62" s="5">
        <v>86.971175979743336</v>
      </c>
      <c r="E62" s="5">
        <v>90.564826683749629</v>
      </c>
      <c r="F62" s="5"/>
      <c r="H62" s="4">
        <f t="shared" si="24"/>
        <v>79.120368119165292</v>
      </c>
      <c r="I62">
        <f t="shared" si="25"/>
        <v>16.806518412779642</v>
      </c>
      <c r="J62">
        <f t="shared" si="26"/>
        <v>3</v>
      </c>
      <c r="K62">
        <f t="shared" si="27"/>
        <v>9.7032479297587297</v>
      </c>
    </row>
    <row r="63" spans="1:11" x14ac:dyDescent="0.25">
      <c r="B63">
        <v>80</v>
      </c>
      <c r="C63" s="4">
        <v>48.900493667673999</v>
      </c>
      <c r="D63" s="5">
        <v>66.437586320999017</v>
      </c>
      <c r="E63" s="5">
        <v>72.703462050112989</v>
      </c>
      <c r="F63" s="5"/>
      <c r="H63" s="4">
        <f t="shared" si="24"/>
        <v>62.680514012928676</v>
      </c>
      <c r="I63">
        <f t="shared" si="25"/>
        <v>12.338234079474185</v>
      </c>
      <c r="J63">
        <f t="shared" si="26"/>
        <v>3</v>
      </c>
      <c r="K63">
        <f t="shared" si="27"/>
        <v>7.1234827671090359</v>
      </c>
    </row>
    <row r="64" spans="1:11" x14ac:dyDescent="0.25">
      <c r="B64">
        <v>90</v>
      </c>
      <c r="C64" s="4">
        <v>23.473532645889563</v>
      </c>
      <c r="D64" s="5">
        <v>32.417995050929385</v>
      </c>
      <c r="E64" s="5">
        <v>42.874369664564163</v>
      </c>
      <c r="F64" s="5"/>
      <c r="H64" s="4">
        <f t="shared" si="24"/>
        <v>32.921965787127704</v>
      </c>
      <c r="I64">
        <f t="shared" si="25"/>
        <v>9.7102321874145705</v>
      </c>
      <c r="J64">
        <f t="shared" si="26"/>
        <v>3</v>
      </c>
      <c r="K64">
        <f t="shared" si="27"/>
        <v>5.6062051672975715</v>
      </c>
    </row>
    <row r="66" spans="2:11" x14ac:dyDescent="0.25">
      <c r="B66" t="s">
        <v>27</v>
      </c>
      <c r="C66" s="8">
        <v>76.81</v>
      </c>
      <c r="D66" s="8">
        <v>88.75</v>
      </c>
      <c r="E66" s="8">
        <v>87.48</v>
      </c>
      <c r="H66" s="4">
        <f t="shared" si="24"/>
        <v>84.346666666666678</v>
      </c>
      <c r="I66">
        <f t="shared" si="25"/>
        <v>6.5577613049983245</v>
      </c>
      <c r="J66">
        <f t="shared" si="26"/>
        <v>3</v>
      </c>
      <c r="K66" s="4">
        <f t="shared" ref="K66" si="28">I66/SQRT(J66)</f>
        <v>3.7861252547220943</v>
      </c>
    </row>
    <row r="67" spans="2:11" x14ac:dyDescent="0.25">
      <c r="C67" s="8"/>
      <c r="D67" s="8"/>
      <c r="E67" s="8"/>
    </row>
    <row r="70" spans="2:11" x14ac:dyDescent="0.25">
      <c r="C70" s="8"/>
      <c r="D70" s="8"/>
      <c r="E70" s="8"/>
    </row>
  </sheetData>
  <pageMargins left="0.7" right="0.7" top="0.75" bottom="0.75" header="0.3" footer="0.3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1"/>
  <sheetViews>
    <sheetView topLeftCell="A33" workbookViewId="0">
      <selection activeCell="C51" sqref="C51:E51"/>
    </sheetView>
  </sheetViews>
  <sheetFormatPr defaultRowHeight="15" x14ac:dyDescent="0.25"/>
  <sheetData>
    <row r="2" spans="1:12" ht="18.75" x14ac:dyDescent="0.3">
      <c r="A2" s="1" t="s">
        <v>4</v>
      </c>
    </row>
    <row r="3" spans="1:12" x14ac:dyDescent="0.25">
      <c r="B3" t="s">
        <v>26</v>
      </c>
      <c r="I3" t="s">
        <v>6</v>
      </c>
      <c r="J3" t="s">
        <v>7</v>
      </c>
      <c r="K3" t="s">
        <v>8</v>
      </c>
      <c r="L3" t="s">
        <v>9</v>
      </c>
    </row>
    <row r="5" spans="1:12" x14ac:dyDescent="0.25">
      <c r="B5">
        <v>4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  <c r="I5" s="5">
        <f>AVERAGE(C5:H5)</f>
        <v>100</v>
      </c>
      <c r="J5">
        <f>STDEV(C5:H5)</f>
        <v>0</v>
      </c>
      <c r="K5">
        <f>COUNT(C5:H5)</f>
        <v>5</v>
      </c>
      <c r="L5">
        <f>J5/SQRT(K5)</f>
        <v>0</v>
      </c>
    </row>
    <row r="6" spans="1:12" x14ac:dyDescent="0.25">
      <c r="B6">
        <v>20</v>
      </c>
      <c r="C6" s="5">
        <v>97.452092681419629</v>
      </c>
      <c r="D6" s="5">
        <v>97.350616447202327</v>
      </c>
      <c r="E6" s="5">
        <v>98.886892396595726</v>
      </c>
      <c r="F6" s="5">
        <v>97.663210178935131</v>
      </c>
      <c r="G6" s="5">
        <v>93.14965993215354</v>
      </c>
      <c r="I6">
        <f>AVERAGE(C6:H6)</f>
        <v>96.900494327261271</v>
      </c>
      <c r="J6">
        <f>STDEV(C6:H6)</f>
        <v>2.1853570696195077</v>
      </c>
      <c r="K6">
        <f>COUNT(C6:H6)</f>
        <v>5</v>
      </c>
      <c r="L6">
        <f>J6/SQRT(K6)</f>
        <v>0.97732139255579187</v>
      </c>
    </row>
    <row r="7" spans="1:12" x14ac:dyDescent="0.25">
      <c r="B7">
        <v>30</v>
      </c>
      <c r="C7" s="5">
        <v>100.21093940797101</v>
      </c>
      <c r="D7" s="5">
        <v>105.04495513828228</v>
      </c>
      <c r="E7" s="5">
        <v>105.94136375055352</v>
      </c>
      <c r="F7" s="5">
        <v>94.073984544848798</v>
      </c>
      <c r="G7" s="5">
        <v>100.12882137664812</v>
      </c>
      <c r="I7">
        <f t="shared" ref="I7:I13" si="0">AVERAGE(C7:H7)</f>
        <v>101.08001284366075</v>
      </c>
      <c r="J7">
        <f t="shared" ref="J7:J13" si="1">STDEV(C7:H7)</f>
        <v>4.7459979563554091</v>
      </c>
      <c r="K7">
        <f t="shared" ref="K7:K13" si="2">COUNT(C7:H7)</f>
        <v>5</v>
      </c>
      <c r="L7">
        <f t="shared" ref="L7:L13" si="3">J7/SQRT(K7)</f>
        <v>2.1224748102971547</v>
      </c>
    </row>
    <row r="8" spans="1:12" x14ac:dyDescent="0.25">
      <c r="B8">
        <v>40</v>
      </c>
      <c r="C8" s="5">
        <v>92.378286757952168</v>
      </c>
      <c r="D8" s="5">
        <v>102.04983379315709</v>
      </c>
      <c r="E8" s="5">
        <v>100.93039209840873</v>
      </c>
      <c r="F8" s="5">
        <v>89.077823248855566</v>
      </c>
      <c r="G8" s="5">
        <v>98.720903728213088</v>
      </c>
      <c r="I8">
        <f t="shared" si="0"/>
        <v>96.631447925317332</v>
      </c>
      <c r="J8">
        <f t="shared" si="1"/>
        <v>5.642523319332672</v>
      </c>
      <c r="K8">
        <f t="shared" si="2"/>
        <v>5</v>
      </c>
      <c r="L8">
        <f t="shared" si="3"/>
        <v>2.5234131413311216</v>
      </c>
    </row>
    <row r="9" spans="1:12" x14ac:dyDescent="0.25">
      <c r="B9">
        <v>50</v>
      </c>
      <c r="C9" s="5">
        <v>96.319200613668173</v>
      </c>
      <c r="D9" s="5">
        <v>84.78472284340404</v>
      </c>
      <c r="E9" s="5">
        <v>86.528724252863171</v>
      </c>
      <c r="F9" s="5"/>
      <c r="G9" s="5">
        <v>99.519112314299562</v>
      </c>
      <c r="I9">
        <f t="shared" si="0"/>
        <v>91.787940006058733</v>
      </c>
      <c r="J9">
        <f t="shared" si="1"/>
        <v>7.2343566615547443</v>
      </c>
      <c r="K9">
        <f t="shared" si="2"/>
        <v>4</v>
      </c>
      <c r="L9">
        <f t="shared" si="3"/>
        <v>3.6171783307773722</v>
      </c>
    </row>
    <row r="10" spans="1:12" x14ac:dyDescent="0.25">
      <c r="B10">
        <v>60</v>
      </c>
      <c r="C10" s="5">
        <v>92.450505670809576</v>
      </c>
      <c r="D10" s="5">
        <v>91.173766200583742</v>
      </c>
      <c r="E10" s="5">
        <v>104.44425189660811</v>
      </c>
      <c r="F10" s="5">
        <v>86.106705774724162</v>
      </c>
      <c r="G10" s="5">
        <v>105.01625307063718</v>
      </c>
      <c r="I10">
        <f t="shared" si="0"/>
        <v>95.83829652267255</v>
      </c>
      <c r="J10">
        <f t="shared" si="1"/>
        <v>8.4592579869883409</v>
      </c>
      <c r="K10">
        <f t="shared" si="2"/>
        <v>5</v>
      </c>
      <c r="L10">
        <f t="shared" si="3"/>
        <v>3.7830951796227921</v>
      </c>
    </row>
    <row r="11" spans="1:12" x14ac:dyDescent="0.25">
      <c r="B11">
        <v>70</v>
      </c>
      <c r="C11" s="5">
        <v>97.460903388788225</v>
      </c>
      <c r="D11" s="5">
        <v>86.668466569338023</v>
      </c>
      <c r="E11" s="5">
        <v>99.818299660577253</v>
      </c>
      <c r="F11" s="5">
        <v>81.133072307805463</v>
      </c>
      <c r="G11" s="5">
        <v>102.9590815661503</v>
      </c>
      <c r="I11">
        <f t="shared" si="0"/>
        <v>93.607964698531845</v>
      </c>
      <c r="J11">
        <f t="shared" si="1"/>
        <v>9.2821920634193962</v>
      </c>
      <c r="K11">
        <f t="shared" si="2"/>
        <v>5</v>
      </c>
      <c r="L11">
        <f t="shared" si="3"/>
        <v>4.1511224868029615</v>
      </c>
    </row>
    <row r="12" spans="1:12" x14ac:dyDescent="0.25">
      <c r="B12">
        <v>80</v>
      </c>
      <c r="C12" s="5">
        <v>83.564907289572446</v>
      </c>
      <c r="D12" s="5">
        <v>80.123609405861629</v>
      </c>
      <c r="E12" s="5">
        <v>98.36797121162013</v>
      </c>
      <c r="F12" s="5">
        <v>78.027657974531991</v>
      </c>
      <c r="G12" s="5">
        <v>98.332821978242336</v>
      </c>
      <c r="I12">
        <f t="shared" si="0"/>
        <v>87.683393571965709</v>
      </c>
      <c r="J12">
        <f t="shared" si="1"/>
        <v>9.9362470347473177</v>
      </c>
      <c r="K12">
        <f t="shared" si="2"/>
        <v>5</v>
      </c>
      <c r="L12">
        <f t="shared" si="3"/>
        <v>4.4436247621851432</v>
      </c>
    </row>
    <row r="13" spans="1:12" x14ac:dyDescent="0.25">
      <c r="B13">
        <v>90</v>
      </c>
      <c r="C13" s="5">
        <v>69.935952657132404</v>
      </c>
      <c r="D13" s="5">
        <v>78.751074628308814</v>
      </c>
      <c r="E13" s="5">
        <v>96.579992973910393</v>
      </c>
      <c r="F13" s="5">
        <v>73.035752086203416</v>
      </c>
      <c r="G13" s="5">
        <v>80.306866529636864</v>
      </c>
      <c r="I13">
        <f t="shared" si="0"/>
        <v>79.721927775038381</v>
      </c>
      <c r="J13">
        <f t="shared" si="1"/>
        <v>10.319269908511123</v>
      </c>
      <c r="K13">
        <f t="shared" si="2"/>
        <v>5</v>
      </c>
      <c r="L13">
        <f t="shared" si="3"/>
        <v>4.6149177987197811</v>
      </c>
    </row>
    <row r="14" spans="1:12" x14ac:dyDescent="0.25">
      <c r="C14" s="5"/>
      <c r="D14" s="5"/>
      <c r="E14" s="5"/>
      <c r="F14" s="5"/>
      <c r="G14" s="5"/>
    </row>
    <row r="15" spans="1:12" x14ac:dyDescent="0.25">
      <c r="C15" s="5"/>
      <c r="D15" s="5"/>
      <c r="E15" s="5"/>
      <c r="F15" s="5"/>
      <c r="G15" s="5"/>
    </row>
    <row r="18" spans="1:12" ht="18.75" x14ac:dyDescent="0.3">
      <c r="A18" s="1" t="s">
        <v>28</v>
      </c>
    </row>
    <row r="19" spans="1:12" x14ac:dyDescent="0.25">
      <c r="B19" t="s">
        <v>26</v>
      </c>
      <c r="I19" t="s">
        <v>6</v>
      </c>
      <c r="J19" t="s">
        <v>7</v>
      </c>
      <c r="K19" t="s">
        <v>8</v>
      </c>
      <c r="L19" t="s">
        <v>9</v>
      </c>
    </row>
    <row r="21" spans="1:12" x14ac:dyDescent="0.25">
      <c r="B21">
        <v>4</v>
      </c>
      <c r="C21" s="5">
        <v>100</v>
      </c>
      <c r="D21" s="5">
        <v>100</v>
      </c>
      <c r="E21">
        <v>100</v>
      </c>
      <c r="F21">
        <v>100</v>
      </c>
      <c r="I21">
        <f>AVERAGE(C21:H21)</f>
        <v>100</v>
      </c>
      <c r="J21">
        <f>STDEV(C21:H21)</f>
        <v>0</v>
      </c>
      <c r="K21">
        <f>COUNT(C21:H21)</f>
        <v>4</v>
      </c>
      <c r="L21">
        <f>J21/SQRT(K21)</f>
        <v>0</v>
      </c>
    </row>
    <row r="22" spans="1:12" x14ac:dyDescent="0.25">
      <c r="B22">
        <v>20</v>
      </c>
      <c r="C22" s="5">
        <v>103.13318130214329</v>
      </c>
      <c r="D22" s="5">
        <v>88.681761267137603</v>
      </c>
      <c r="E22">
        <v>91.980936813676522</v>
      </c>
      <c r="F22">
        <v>94.120207360360453</v>
      </c>
      <c r="I22">
        <f>AVERAGE(C22:H22)</f>
        <v>94.479021685829466</v>
      </c>
      <c r="J22">
        <f>STDEV(C22:H22)</f>
        <v>6.1879421128355068</v>
      </c>
      <c r="K22">
        <f>COUNT(C22:H22)</f>
        <v>4</v>
      </c>
      <c r="L22">
        <f>J22/SQRT(K22)</f>
        <v>3.0939710564177534</v>
      </c>
    </row>
    <row r="23" spans="1:12" x14ac:dyDescent="0.25">
      <c r="B23">
        <v>30</v>
      </c>
      <c r="C23" s="5">
        <v>102.01608255786859</v>
      </c>
      <c r="D23" s="5">
        <v>94.649805208816076</v>
      </c>
      <c r="E23">
        <v>92.851170596683104</v>
      </c>
      <c r="F23">
        <v>74.117010760933383</v>
      </c>
      <c r="I23">
        <f t="shared" ref="I23:I29" si="4">AVERAGE(C23:H23)</f>
        <v>90.908517281075291</v>
      </c>
      <c r="J23">
        <f t="shared" ref="J23:J29" si="5">STDEV(C23:H23)</f>
        <v>11.875799409683188</v>
      </c>
      <c r="K23">
        <f t="shared" ref="K23:K29" si="6">COUNT(C23:H23)</f>
        <v>4</v>
      </c>
      <c r="L23">
        <f t="shared" ref="L23:L29" si="7">J23/SQRT(K23)</f>
        <v>5.9378997048415938</v>
      </c>
    </row>
    <row r="24" spans="1:12" x14ac:dyDescent="0.25">
      <c r="B24">
        <v>40</v>
      </c>
      <c r="C24" s="5"/>
      <c r="D24" s="5">
        <v>92.988795713883761</v>
      </c>
      <c r="E24">
        <v>103.86704201098453</v>
      </c>
      <c r="F24">
        <v>100.02549668590652</v>
      </c>
      <c r="I24">
        <f t="shared" si="4"/>
        <v>98.960444803591599</v>
      </c>
      <c r="J24">
        <f t="shared" si="5"/>
        <v>5.516775530970385</v>
      </c>
      <c r="K24">
        <f t="shared" si="6"/>
        <v>3</v>
      </c>
      <c r="L24">
        <f t="shared" si="7"/>
        <v>3.1851118378644925</v>
      </c>
    </row>
    <row r="25" spans="1:12" x14ac:dyDescent="0.25">
      <c r="B25">
        <v>50</v>
      </c>
      <c r="C25" s="5">
        <v>105.69308321837045</v>
      </c>
      <c r="D25" s="5">
        <v>93.917951791780624</v>
      </c>
      <c r="E25">
        <v>100.41609406478389</v>
      </c>
      <c r="F25">
        <v>63.405929121115925</v>
      </c>
      <c r="I25">
        <f t="shared" si="4"/>
        <v>90.858264549012716</v>
      </c>
      <c r="J25">
        <f t="shared" si="5"/>
        <v>18.924555093621887</v>
      </c>
      <c r="K25">
        <f t="shared" si="6"/>
        <v>4</v>
      </c>
      <c r="L25">
        <f t="shared" si="7"/>
        <v>9.4622775468109435</v>
      </c>
    </row>
    <row r="26" spans="1:12" x14ac:dyDescent="0.25">
      <c r="B26">
        <v>60</v>
      </c>
      <c r="C26" s="5">
        <v>76.478952940961335</v>
      </c>
      <c r="D26" s="5">
        <v>85.95409071816232</v>
      </c>
      <c r="E26">
        <v>90.756695490150577</v>
      </c>
      <c r="F26">
        <v>89.78434370293698</v>
      </c>
      <c r="I26">
        <f t="shared" si="4"/>
        <v>85.743520713052803</v>
      </c>
      <c r="J26">
        <f t="shared" si="5"/>
        <v>6.5150269252969704</v>
      </c>
      <c r="K26">
        <f t="shared" si="6"/>
        <v>4</v>
      </c>
      <c r="L26">
        <f t="shared" si="7"/>
        <v>3.2575134626484852</v>
      </c>
    </row>
    <row r="27" spans="1:12" x14ac:dyDescent="0.25">
      <c r="B27">
        <v>70</v>
      </c>
      <c r="C27" s="5">
        <v>102.27469663805051</v>
      </c>
      <c r="D27" s="5">
        <v>73.638066087869149</v>
      </c>
      <c r="E27">
        <v>83.755178641697526</v>
      </c>
      <c r="F27">
        <v>66.985121542130898</v>
      </c>
      <c r="I27">
        <f t="shared" si="4"/>
        <v>81.663265727437022</v>
      </c>
      <c r="J27">
        <f t="shared" si="5"/>
        <v>15.373775613073487</v>
      </c>
      <c r="K27">
        <f t="shared" si="6"/>
        <v>4</v>
      </c>
      <c r="L27">
        <f t="shared" si="7"/>
        <v>7.6868878065367436</v>
      </c>
    </row>
    <row r="28" spans="1:12" x14ac:dyDescent="0.25">
      <c r="B28">
        <v>80</v>
      </c>
      <c r="C28" s="5">
        <v>86.044586979976415</v>
      </c>
      <c r="D28" s="5">
        <v>63.343425295569844</v>
      </c>
      <c r="E28">
        <v>75.30329906130288</v>
      </c>
      <c r="F28">
        <v>60.424053649593723</v>
      </c>
      <c r="I28">
        <f t="shared" si="4"/>
        <v>71.27884124661071</v>
      </c>
      <c r="J28">
        <f t="shared" si="5"/>
        <v>11.761813180189435</v>
      </c>
      <c r="K28">
        <f t="shared" si="6"/>
        <v>4</v>
      </c>
      <c r="L28">
        <f t="shared" si="7"/>
        <v>5.8809065900947175</v>
      </c>
    </row>
    <row r="29" spans="1:12" x14ac:dyDescent="0.25">
      <c r="B29">
        <v>90</v>
      </c>
      <c r="C29" s="5">
        <v>32.521739772329013</v>
      </c>
      <c r="D29" s="5">
        <v>69.722460493305718</v>
      </c>
      <c r="E29">
        <v>63.445176522818315</v>
      </c>
      <c r="F29">
        <v>44.832164259544847</v>
      </c>
      <c r="I29">
        <f t="shared" si="4"/>
        <v>52.630385261999471</v>
      </c>
      <c r="J29">
        <f t="shared" si="5"/>
        <v>17.071112246131733</v>
      </c>
      <c r="K29">
        <f t="shared" si="6"/>
        <v>4</v>
      </c>
      <c r="L29">
        <f t="shared" si="7"/>
        <v>8.5355561230658665</v>
      </c>
    </row>
    <row r="34" spans="1:12" ht="18.75" x14ac:dyDescent="0.3">
      <c r="A34" s="1" t="s">
        <v>29</v>
      </c>
    </row>
    <row r="35" spans="1:12" x14ac:dyDescent="0.25">
      <c r="B35" t="s">
        <v>26</v>
      </c>
      <c r="I35" t="s">
        <v>6</v>
      </c>
      <c r="J35" t="s">
        <v>7</v>
      </c>
      <c r="K35" t="s">
        <v>8</v>
      </c>
      <c r="L35" t="s">
        <v>9</v>
      </c>
    </row>
    <row r="37" spans="1:12" x14ac:dyDescent="0.25">
      <c r="B37">
        <v>4</v>
      </c>
      <c r="C37" s="5">
        <v>100</v>
      </c>
      <c r="D37" s="5">
        <v>100</v>
      </c>
      <c r="E37" s="5">
        <v>100</v>
      </c>
      <c r="F37" s="5"/>
      <c r="G37" s="5"/>
      <c r="I37">
        <f>AVERAGE(C37:H37)</f>
        <v>100</v>
      </c>
      <c r="J37">
        <f>STDEV(C37:H37)</f>
        <v>0</v>
      </c>
      <c r="K37">
        <f>COUNT(C37:H37)</f>
        <v>3</v>
      </c>
      <c r="L37">
        <f>J37/SQRT(K37)</f>
        <v>0</v>
      </c>
    </row>
    <row r="38" spans="1:12" x14ac:dyDescent="0.25">
      <c r="B38">
        <v>20</v>
      </c>
      <c r="C38" s="5">
        <v>80.677120009482522</v>
      </c>
      <c r="D38" s="5">
        <v>87.137936942099444</v>
      </c>
      <c r="E38" s="5">
        <v>92.299038527068006</v>
      </c>
      <c r="F38" s="5"/>
      <c r="G38" s="5"/>
      <c r="I38">
        <f>AVERAGE(C38:H38)</f>
        <v>86.704698492883324</v>
      </c>
      <c r="J38">
        <f>STDEV(C38:H38)</f>
        <v>5.8230592623429898</v>
      </c>
      <c r="K38">
        <f>COUNT(C38:H38)</f>
        <v>3</v>
      </c>
      <c r="L38">
        <f>J38/SQRT(K38)</f>
        <v>3.361944832620869</v>
      </c>
    </row>
    <row r="39" spans="1:12" x14ac:dyDescent="0.25">
      <c r="B39">
        <v>30</v>
      </c>
      <c r="C39" s="5">
        <v>101.15057783173992</v>
      </c>
      <c r="D39" s="5">
        <v>94.72784594511036</v>
      </c>
      <c r="E39" s="5">
        <v>87.980082694366118</v>
      </c>
      <c r="F39" s="5"/>
      <c r="G39" s="5"/>
      <c r="I39">
        <f t="shared" ref="I39:I45" si="8">AVERAGE(C39:H39)</f>
        <v>94.619502157072134</v>
      </c>
      <c r="J39">
        <f t="shared" ref="J39:J45" si="9">STDEV(C39:H39)</f>
        <v>6.5859159820940336</v>
      </c>
      <c r="K39">
        <f t="shared" ref="K39:K45" si="10">COUNT(C39:H39)</f>
        <v>3</v>
      </c>
      <c r="L39">
        <f t="shared" ref="L39:L45" si="11">J39/SQRT(K39)</f>
        <v>3.8023803651222492</v>
      </c>
    </row>
    <row r="40" spans="1:12" x14ac:dyDescent="0.25">
      <c r="B40">
        <v>40</v>
      </c>
      <c r="C40" s="5">
        <v>102.7040030658049</v>
      </c>
      <c r="D40" s="5"/>
      <c r="E40" s="5">
        <v>80.08950944003</v>
      </c>
      <c r="F40" s="5"/>
      <c r="G40" s="5"/>
      <c r="I40">
        <f t="shared" si="8"/>
        <v>91.396756252917442</v>
      </c>
      <c r="J40">
        <f t="shared" si="9"/>
        <v>15.990861795885579</v>
      </c>
      <c r="K40">
        <f t="shared" si="10"/>
        <v>2</v>
      </c>
      <c r="L40">
        <f t="shared" si="11"/>
        <v>11.307246812887586</v>
      </c>
    </row>
    <row r="41" spans="1:12" x14ac:dyDescent="0.25">
      <c r="B41">
        <v>50</v>
      </c>
      <c r="C41" s="5">
        <v>117.34127922470697</v>
      </c>
      <c r="D41" s="5">
        <v>93.648278225115646</v>
      </c>
      <c r="E41" s="5">
        <v>99.676636990117558</v>
      </c>
      <c r="F41" s="5"/>
      <c r="G41" s="5"/>
      <c r="I41">
        <f t="shared" si="8"/>
        <v>103.55539814664672</v>
      </c>
      <c r="J41">
        <f t="shared" si="9"/>
        <v>12.313535851805867</v>
      </c>
      <c r="K41">
        <f t="shared" si="10"/>
        <v>3</v>
      </c>
      <c r="L41">
        <f t="shared" si="11"/>
        <v>7.1092232387162255</v>
      </c>
    </row>
    <row r="42" spans="1:12" x14ac:dyDescent="0.25">
      <c r="B42">
        <v>60</v>
      </c>
      <c r="C42" s="5">
        <v>106.35049285736737</v>
      </c>
      <c r="D42" s="5">
        <v>94.143041122919783</v>
      </c>
      <c r="E42" s="5">
        <v>104.97987391969193</v>
      </c>
      <c r="F42" s="5"/>
      <c r="G42" s="5"/>
      <c r="I42">
        <f t="shared" si="8"/>
        <v>101.82446929999303</v>
      </c>
      <c r="J42">
        <f t="shared" si="9"/>
        <v>6.6875184633561737</v>
      </c>
      <c r="K42">
        <f t="shared" si="10"/>
        <v>3</v>
      </c>
      <c r="L42">
        <f t="shared" si="11"/>
        <v>3.8610405850292797</v>
      </c>
    </row>
    <row r="43" spans="1:12" x14ac:dyDescent="0.25">
      <c r="B43">
        <v>70</v>
      </c>
      <c r="C43" s="5">
        <v>111.0747396058062</v>
      </c>
      <c r="D43" s="5">
        <v>80.781292153306595</v>
      </c>
      <c r="E43" s="5">
        <v>91.148731855946338</v>
      </c>
      <c r="F43" s="5"/>
      <c r="G43" s="5"/>
      <c r="I43">
        <f t="shared" si="8"/>
        <v>94.334921205019711</v>
      </c>
      <c r="J43">
        <f t="shared" si="9"/>
        <v>15.396008949252174</v>
      </c>
      <c r="K43">
        <f t="shared" si="10"/>
        <v>3</v>
      </c>
      <c r="L43">
        <f t="shared" si="11"/>
        <v>8.88888991129663</v>
      </c>
    </row>
    <row r="44" spans="1:12" x14ac:dyDescent="0.25">
      <c r="B44">
        <v>80</v>
      </c>
      <c r="C44" s="5">
        <v>93.310150252870841</v>
      </c>
      <c r="D44" s="5">
        <v>75.302322284120919</v>
      </c>
      <c r="E44" s="5">
        <v>93.528561427229192</v>
      </c>
      <c r="F44" s="5"/>
      <c r="G44" s="5"/>
      <c r="I44">
        <f t="shared" si="8"/>
        <v>87.380344654740313</v>
      </c>
      <c r="J44">
        <f t="shared" si="9"/>
        <v>10.460444261557829</v>
      </c>
      <c r="K44">
        <f t="shared" si="10"/>
        <v>3</v>
      </c>
      <c r="L44">
        <f t="shared" si="11"/>
        <v>6.0393403102534888</v>
      </c>
    </row>
    <row r="45" spans="1:12" x14ac:dyDescent="0.25">
      <c r="B45">
        <v>90</v>
      </c>
      <c r="C45" s="5">
        <v>70.484800419345731</v>
      </c>
      <c r="D45" s="5">
        <v>49.444536340704069</v>
      </c>
      <c r="E45" s="5">
        <v>62.182304811888834</v>
      </c>
      <c r="F45" s="5"/>
      <c r="G45" s="5"/>
      <c r="I45">
        <f t="shared" si="8"/>
        <v>60.703880523979542</v>
      </c>
      <c r="J45">
        <f t="shared" si="9"/>
        <v>10.59775834344485</v>
      </c>
      <c r="K45">
        <f t="shared" si="10"/>
        <v>3</v>
      </c>
      <c r="L45">
        <f t="shared" si="11"/>
        <v>6.1186186323944867</v>
      </c>
    </row>
    <row r="46" spans="1:12" x14ac:dyDescent="0.25">
      <c r="C46" s="5"/>
      <c r="D46" s="5"/>
    </row>
    <row r="47" spans="1:12" x14ac:dyDescent="0.25">
      <c r="C47" s="5"/>
      <c r="D47" s="5"/>
    </row>
    <row r="50" spans="1:12" ht="18.75" x14ac:dyDescent="0.3">
      <c r="A50" s="1" t="s">
        <v>20</v>
      </c>
    </row>
    <row r="51" spans="1:12" x14ac:dyDescent="0.25">
      <c r="B51" t="s">
        <v>26</v>
      </c>
      <c r="I51" t="s">
        <v>6</v>
      </c>
      <c r="J51" t="s">
        <v>7</v>
      </c>
      <c r="K51" t="s">
        <v>8</v>
      </c>
      <c r="L51" t="s">
        <v>9</v>
      </c>
    </row>
    <row r="53" spans="1:12" x14ac:dyDescent="0.25">
      <c r="B53">
        <v>4</v>
      </c>
      <c r="C53" s="5">
        <v>100</v>
      </c>
      <c r="D53" s="5">
        <v>100</v>
      </c>
      <c r="E53" s="5">
        <v>100</v>
      </c>
      <c r="F53" s="5"/>
      <c r="G53" s="5"/>
      <c r="I53">
        <f>AVERAGE(C53:H53)</f>
        <v>100</v>
      </c>
      <c r="J53">
        <f>STDEV(C53:H53)</f>
        <v>0</v>
      </c>
      <c r="K53">
        <f>COUNT(C53:H53)</f>
        <v>3</v>
      </c>
      <c r="L53">
        <f>J53/SQRT(K53)</f>
        <v>0</v>
      </c>
    </row>
    <row r="54" spans="1:12" x14ac:dyDescent="0.25">
      <c r="B54">
        <v>20</v>
      </c>
      <c r="C54" s="5">
        <v>95.879115733161498</v>
      </c>
      <c r="D54" s="5">
        <v>95.606423733629057</v>
      </c>
      <c r="E54" s="5">
        <v>103.37195508656229</v>
      </c>
      <c r="F54" s="5"/>
      <c r="G54" s="5"/>
      <c r="I54">
        <f>AVERAGE(C54:H54)</f>
        <v>98.285831517784288</v>
      </c>
      <c r="J54">
        <f>STDEV(C54:H54)</f>
        <v>4.4068219784002656</v>
      </c>
      <c r="K54">
        <f>COUNT(C54:H54)</f>
        <v>3</v>
      </c>
      <c r="L54">
        <f>J54/SQRT(K54)</f>
        <v>2.5442798555001525</v>
      </c>
    </row>
    <row r="55" spans="1:12" x14ac:dyDescent="0.25">
      <c r="B55">
        <v>30</v>
      </c>
      <c r="C55" s="5">
        <v>110.84903952177763</v>
      </c>
      <c r="D55" s="5">
        <v>112.87812697619854</v>
      </c>
      <c r="E55" s="5">
        <v>97.249024562409573</v>
      </c>
      <c r="F55" s="5"/>
      <c r="G55" s="5"/>
      <c r="I55">
        <f t="shared" ref="I55:I61" si="12">AVERAGE(C55:H55)</f>
        <v>106.99206368679525</v>
      </c>
      <c r="J55">
        <f t="shared" ref="J55:J61" si="13">STDEV(C55:H55)</f>
        <v>8.4984944260089126</v>
      </c>
      <c r="K55">
        <f t="shared" ref="K55:K61" si="14">COUNT(C55:H55)</f>
        <v>3</v>
      </c>
      <c r="L55">
        <f t="shared" ref="L55:L61" si="15">J55/SQRT(K55)</f>
        <v>4.9066080445627804</v>
      </c>
    </row>
    <row r="56" spans="1:12" x14ac:dyDescent="0.25">
      <c r="B56">
        <v>40</v>
      </c>
      <c r="C56" s="5">
        <v>95.629365171534928</v>
      </c>
      <c r="D56" s="5">
        <v>104.37434413120583</v>
      </c>
      <c r="E56" s="5">
        <v>88.227931813452727</v>
      </c>
      <c r="F56" s="5"/>
      <c r="G56" s="5"/>
      <c r="I56">
        <f t="shared" si="12"/>
        <v>96.077213705397824</v>
      </c>
      <c r="J56">
        <f t="shared" si="13"/>
        <v>8.0825171769495583</v>
      </c>
      <c r="K56">
        <f t="shared" si="14"/>
        <v>3</v>
      </c>
      <c r="L56">
        <f t="shared" si="15"/>
        <v>4.666443467841602</v>
      </c>
    </row>
    <row r="57" spans="1:12" x14ac:dyDescent="0.25">
      <c r="B57">
        <v>50</v>
      </c>
      <c r="C57" s="5">
        <v>93.022094183434291</v>
      </c>
      <c r="D57" s="5">
        <v>108.42380408483103</v>
      </c>
      <c r="E57" s="5">
        <v>91.049296062109406</v>
      </c>
      <c r="F57" s="5"/>
      <c r="G57" s="5"/>
      <c r="I57">
        <f t="shared" si="12"/>
        <v>97.49839811012491</v>
      </c>
      <c r="J57">
        <f t="shared" si="13"/>
        <v>9.5129572106145819</v>
      </c>
      <c r="K57">
        <f t="shared" si="14"/>
        <v>3</v>
      </c>
      <c r="L57">
        <f t="shared" si="15"/>
        <v>5.4923084063377203</v>
      </c>
    </row>
    <row r="58" spans="1:12" x14ac:dyDescent="0.25">
      <c r="B58">
        <v>60</v>
      </c>
      <c r="C58" s="5">
        <v>74.562031171367593</v>
      </c>
      <c r="D58" s="5">
        <v>104.48817603174749</v>
      </c>
      <c r="E58" s="5">
        <v>88.138676411584385</v>
      </c>
      <c r="F58" s="5"/>
      <c r="G58" s="5"/>
      <c r="I58">
        <f t="shared" si="12"/>
        <v>89.062961204899807</v>
      </c>
      <c r="J58">
        <f t="shared" si="13"/>
        <v>14.984467402463165</v>
      </c>
      <c r="K58">
        <f t="shared" si="14"/>
        <v>3</v>
      </c>
      <c r="L58">
        <f t="shared" si="15"/>
        <v>8.6512862884752817</v>
      </c>
    </row>
    <row r="59" spans="1:12" x14ac:dyDescent="0.25">
      <c r="B59">
        <v>70</v>
      </c>
      <c r="C59" s="5">
        <v>80.644331473940397</v>
      </c>
      <c r="D59" s="5">
        <v>94.808984657825519</v>
      </c>
      <c r="E59" s="5">
        <v>81.517946657825746</v>
      </c>
      <c r="F59" s="5"/>
      <c r="G59" s="5"/>
      <c r="I59">
        <f t="shared" si="12"/>
        <v>85.657087596530559</v>
      </c>
      <c r="J59">
        <f t="shared" si="13"/>
        <v>7.937802954078875</v>
      </c>
      <c r="K59">
        <f t="shared" si="14"/>
        <v>3</v>
      </c>
      <c r="L59">
        <f t="shared" si="15"/>
        <v>4.5828926723116457</v>
      </c>
    </row>
    <row r="60" spans="1:12" x14ac:dyDescent="0.25">
      <c r="B60">
        <v>80</v>
      </c>
      <c r="C60" s="5">
        <v>60.070254832985562</v>
      </c>
      <c r="D60" s="5">
        <v>115.29507508408867</v>
      </c>
      <c r="E60" s="5">
        <v>82.919077259436023</v>
      </c>
      <c r="F60" s="5"/>
      <c r="G60" s="5"/>
      <c r="I60">
        <f t="shared" si="12"/>
        <v>86.094802392170095</v>
      </c>
      <c r="J60">
        <f t="shared" si="13"/>
        <v>27.749038100998515</v>
      </c>
      <c r="K60">
        <f t="shared" si="14"/>
        <v>3</v>
      </c>
      <c r="L60">
        <f t="shared" si="15"/>
        <v>16.020914617364674</v>
      </c>
    </row>
    <row r="61" spans="1:12" x14ac:dyDescent="0.25">
      <c r="B61">
        <v>90</v>
      </c>
      <c r="C61" s="5"/>
      <c r="D61" s="5">
        <v>67.086370187240519</v>
      </c>
      <c r="E61" s="5">
        <v>69.504893864226261</v>
      </c>
      <c r="F61" s="5"/>
      <c r="G61" s="5"/>
      <c r="I61">
        <f t="shared" si="12"/>
        <v>68.295632025733397</v>
      </c>
      <c r="J61">
        <f t="shared" si="13"/>
        <v>1.7101544924568419</v>
      </c>
      <c r="K61">
        <f t="shared" si="14"/>
        <v>2</v>
      </c>
      <c r="L61">
        <f t="shared" si="15"/>
        <v>1.2092618384928713</v>
      </c>
    </row>
  </sheetData>
  <pageMargins left="0.7" right="0.7" top="0.75" bottom="0.75" header="0.3" footer="0.3"/>
  <pageSetup paperSize="9" scale="5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workbookViewId="0">
      <selection activeCell="N42" sqref="N42"/>
    </sheetView>
  </sheetViews>
  <sheetFormatPr defaultRowHeight="15" x14ac:dyDescent="0.25"/>
  <sheetData>
    <row r="1" spans="1:9" ht="15.75" x14ac:dyDescent="0.25">
      <c r="A1" s="10" t="s">
        <v>24</v>
      </c>
    </row>
    <row r="2" spans="1:9" x14ac:dyDescent="0.25">
      <c r="B2" s="16" t="s">
        <v>30</v>
      </c>
      <c r="C2" s="16"/>
      <c r="D2" s="16"/>
      <c r="E2" s="16"/>
      <c r="F2" s="16"/>
      <c r="G2" s="16"/>
    </row>
    <row r="3" spans="1:9" x14ac:dyDescent="0.25">
      <c r="A3" t="s">
        <v>31</v>
      </c>
      <c r="G3" t="s">
        <v>32</v>
      </c>
      <c r="H3" t="s">
        <v>7</v>
      </c>
      <c r="I3" t="s">
        <v>8</v>
      </c>
    </row>
    <row r="5" spans="1:9" x14ac:dyDescent="0.25">
      <c r="A5">
        <v>0</v>
      </c>
      <c r="B5" s="4">
        <v>99.598029152982505</v>
      </c>
      <c r="C5" s="4">
        <v>98.420285699013306</v>
      </c>
      <c r="D5" s="4">
        <v>93.487423708978227</v>
      </c>
      <c r="E5" s="4">
        <v>94.627829815074222</v>
      </c>
      <c r="G5" s="4">
        <f>AVERAGE(B5:F5)</f>
        <v>96.533392094012058</v>
      </c>
      <c r="H5" s="4">
        <f>STDEV(B5:F5)</f>
        <v>2.9360664604958568</v>
      </c>
      <c r="I5">
        <f>COUNT(B5:F5)</f>
        <v>4</v>
      </c>
    </row>
    <row r="6" spans="1:9" x14ac:dyDescent="0.25">
      <c r="A6">
        <v>1</v>
      </c>
      <c r="B6" s="4">
        <v>98.965737101298984</v>
      </c>
      <c r="C6" s="4">
        <v>95.088754248603635</v>
      </c>
      <c r="D6" s="4">
        <v>88.96241403257747</v>
      </c>
      <c r="E6" s="4">
        <v>96.604528556944913</v>
      </c>
      <c r="G6" s="4">
        <f t="shared" ref="G6:G11" si="0">AVERAGE(B6:F6)</f>
        <v>94.905358484856251</v>
      </c>
      <c r="H6" s="4">
        <f t="shared" ref="H6:H11" si="1">STDEV(B6:F6)</f>
        <v>4.2710684148028202</v>
      </c>
      <c r="I6">
        <f t="shared" ref="I6:I11" si="2">COUNT(B6:F6)</f>
        <v>4</v>
      </c>
    </row>
    <row r="7" spans="1:9" x14ac:dyDescent="0.25">
      <c r="A7">
        <v>2</v>
      </c>
      <c r="B7" s="4">
        <v>98.344318621349515</v>
      </c>
      <c r="C7" s="4">
        <v>87.98665287694925</v>
      </c>
      <c r="D7" s="4">
        <v>86.466364020257899</v>
      </c>
      <c r="E7" s="4">
        <v>90.592114805574582</v>
      </c>
      <c r="G7" s="4">
        <f t="shared" si="0"/>
        <v>90.847362581032812</v>
      </c>
      <c r="H7" s="4">
        <f t="shared" si="1"/>
        <v>5.2803506732623733</v>
      </c>
      <c r="I7">
        <f t="shared" si="2"/>
        <v>4</v>
      </c>
    </row>
    <row r="8" spans="1:9" x14ac:dyDescent="0.25">
      <c r="A8">
        <v>4</v>
      </c>
      <c r="B8" s="4">
        <v>95.161210630688444</v>
      </c>
      <c r="C8" s="4">
        <v>85.183262874686662</v>
      </c>
      <c r="D8" s="4">
        <v>41.473491190991695</v>
      </c>
      <c r="E8" s="4">
        <v>66.241581336806703</v>
      </c>
      <c r="G8" s="4">
        <f t="shared" si="0"/>
        <v>72.014886508293372</v>
      </c>
      <c r="H8" s="4">
        <f t="shared" si="1"/>
        <v>23.630956653203626</v>
      </c>
      <c r="I8">
        <f t="shared" si="2"/>
        <v>4</v>
      </c>
    </row>
    <row r="9" spans="1:9" x14ac:dyDescent="0.25">
      <c r="A9">
        <v>6</v>
      </c>
      <c r="B9" s="4">
        <v>68.141714268618372</v>
      </c>
      <c r="C9" s="4">
        <v>60.281299742852312</v>
      </c>
      <c r="D9" s="4">
        <v>26.748321518954715</v>
      </c>
      <c r="E9" s="4">
        <v>40.09321005977516</v>
      </c>
      <c r="G9" s="4">
        <f t="shared" si="0"/>
        <v>48.816136397550139</v>
      </c>
      <c r="H9" s="4">
        <f t="shared" si="1"/>
        <v>18.868013744565946</v>
      </c>
      <c r="I9">
        <f t="shared" si="2"/>
        <v>4</v>
      </c>
    </row>
    <row r="10" spans="1:9" x14ac:dyDescent="0.25">
      <c r="A10">
        <v>8</v>
      </c>
      <c r="B10" s="4">
        <v>1.7886215639357943</v>
      </c>
      <c r="C10" s="4">
        <v>14.632291847019044</v>
      </c>
      <c r="D10" s="4">
        <v>15.234789285616346</v>
      </c>
      <c r="E10" s="4">
        <v>30.055783566841409</v>
      </c>
      <c r="G10" s="4">
        <f t="shared" si="0"/>
        <v>15.427871565853149</v>
      </c>
      <c r="H10" s="4">
        <f t="shared" si="1"/>
        <v>11.556746629558287</v>
      </c>
      <c r="I10">
        <f t="shared" si="2"/>
        <v>4</v>
      </c>
    </row>
    <row r="11" spans="1:9" x14ac:dyDescent="0.25">
      <c r="A11">
        <v>10</v>
      </c>
      <c r="B11" s="4">
        <v>1.6511336800959713</v>
      </c>
      <c r="C11" s="4">
        <v>7.2083877318146294</v>
      </c>
      <c r="D11" s="4">
        <v>9.7159178549271417</v>
      </c>
      <c r="E11" s="4">
        <v>13.864198704947874</v>
      </c>
      <c r="G11" s="4">
        <f t="shared" si="0"/>
        <v>8.1099094929464037</v>
      </c>
      <c r="H11" s="4">
        <f t="shared" si="1"/>
        <v>5.1061934184727891</v>
      </c>
      <c r="I11">
        <f t="shared" si="2"/>
        <v>4</v>
      </c>
    </row>
    <row r="15" spans="1:9" ht="15.75" x14ac:dyDescent="0.25">
      <c r="A15" s="10" t="s">
        <v>20</v>
      </c>
    </row>
    <row r="16" spans="1:9" x14ac:dyDescent="0.25">
      <c r="B16" s="16" t="s">
        <v>30</v>
      </c>
      <c r="C16" s="16"/>
      <c r="D16" s="16"/>
      <c r="E16" s="16"/>
      <c r="F16" s="16"/>
      <c r="G16" s="16"/>
    </row>
    <row r="17" spans="1:9" x14ac:dyDescent="0.25">
      <c r="A17" t="s">
        <v>31</v>
      </c>
      <c r="G17" t="s">
        <v>32</v>
      </c>
      <c r="H17" t="s">
        <v>7</v>
      </c>
      <c r="I17" t="s">
        <v>8</v>
      </c>
    </row>
    <row r="19" spans="1:9" x14ac:dyDescent="0.25">
      <c r="A19">
        <v>0</v>
      </c>
      <c r="B19" s="4">
        <v>98.082507958342916</v>
      </c>
      <c r="C19" s="4">
        <v>90.611168130752631</v>
      </c>
      <c r="D19" s="4">
        <v>90.339893005797251</v>
      </c>
      <c r="G19" s="4">
        <f>AVERAGE(B19:F19)</f>
        <v>93.011189698297599</v>
      </c>
      <c r="H19" s="4">
        <f>STDEV(B19:F19)</f>
        <v>4.3939844354932216</v>
      </c>
      <c r="I19">
        <f>COUNT(B19:F19)</f>
        <v>3</v>
      </c>
    </row>
    <row r="20" spans="1:9" x14ac:dyDescent="0.25">
      <c r="A20">
        <v>1</v>
      </c>
      <c r="B20" s="4">
        <v>94.254037679434219</v>
      </c>
      <c r="C20" s="4">
        <v>90.225604412285435</v>
      </c>
      <c r="D20" s="4">
        <v>89.79791295110131</v>
      </c>
      <c r="G20" s="4">
        <f t="shared" ref="G20:G25" si="3">AVERAGE(B20:F20)</f>
        <v>91.425851680940312</v>
      </c>
      <c r="H20" s="4">
        <f t="shared" ref="H20:H25" si="4">STDEV(B20:F20)</f>
        <v>2.4585985902644105</v>
      </c>
      <c r="I20">
        <f t="shared" ref="I20:I25" si="5">COUNT(B20:F20)</f>
        <v>3</v>
      </c>
    </row>
    <row r="21" spans="1:9" x14ac:dyDescent="0.25">
      <c r="A21">
        <v>2</v>
      </c>
      <c r="B21" s="4">
        <v>86.191143544135258</v>
      </c>
      <c r="C21" s="4"/>
      <c r="D21" s="4">
        <v>82.057226504125254</v>
      </c>
      <c r="G21" s="4">
        <f t="shared" si="3"/>
        <v>84.124185024130256</v>
      </c>
      <c r="H21" s="4">
        <f t="shared" si="4"/>
        <v>2.9231207718536942</v>
      </c>
      <c r="I21">
        <f t="shared" si="5"/>
        <v>2</v>
      </c>
    </row>
    <row r="22" spans="1:9" x14ac:dyDescent="0.25">
      <c r="A22">
        <v>4</v>
      </c>
      <c r="B22" s="4"/>
      <c r="C22" s="4">
        <v>51.738628229526007</v>
      </c>
      <c r="D22" s="4">
        <v>59.748948349329766</v>
      </c>
      <c r="G22" s="4">
        <f t="shared" si="3"/>
        <v>55.743788289427883</v>
      </c>
      <c r="H22" s="4">
        <f t="shared" si="4"/>
        <v>5.6641516761882746</v>
      </c>
      <c r="I22">
        <f t="shared" si="5"/>
        <v>2</v>
      </c>
    </row>
    <row r="23" spans="1:9" x14ac:dyDescent="0.25">
      <c r="A23">
        <v>6</v>
      </c>
      <c r="B23" s="4">
        <v>7.4769064762711528</v>
      </c>
      <c r="C23" s="4">
        <v>30.789771885630028</v>
      </c>
      <c r="D23" s="4">
        <v>34.624303670049414</v>
      </c>
      <c r="G23" s="4">
        <f t="shared" si="3"/>
        <v>24.296994010650195</v>
      </c>
      <c r="H23" s="4">
        <f t="shared" si="4"/>
        <v>14.692257042386675</v>
      </c>
      <c r="I23">
        <f t="shared" si="5"/>
        <v>3</v>
      </c>
    </row>
    <row r="24" spans="1:9" x14ac:dyDescent="0.25">
      <c r="A24">
        <v>8</v>
      </c>
      <c r="B24" s="4">
        <v>3.7200655065261135</v>
      </c>
      <c r="C24" s="4">
        <v>23.800884971014032</v>
      </c>
      <c r="D24" s="4">
        <v>9.7222870252326654</v>
      </c>
      <c r="G24" s="4">
        <f t="shared" si="3"/>
        <v>12.414412500924271</v>
      </c>
      <c r="H24" s="4">
        <f t="shared" si="4"/>
        <v>10.307544919814319</v>
      </c>
      <c r="I24">
        <f t="shared" si="5"/>
        <v>3</v>
      </c>
    </row>
    <row r="25" spans="1:9" x14ac:dyDescent="0.25">
      <c r="A25">
        <v>10</v>
      </c>
      <c r="B25" s="4">
        <v>3.9237156061908856</v>
      </c>
      <c r="C25" s="4">
        <v>8.5236304037077009</v>
      </c>
      <c r="D25" s="4">
        <v>12.304203013171259</v>
      </c>
      <c r="G25" s="4">
        <f t="shared" si="3"/>
        <v>8.2505163410232818</v>
      </c>
      <c r="H25" s="4">
        <f t="shared" si="4"/>
        <v>4.19691383793689</v>
      </c>
      <c r="I25">
        <f t="shared" si="5"/>
        <v>3</v>
      </c>
    </row>
    <row r="29" spans="1:9" ht="15.75" x14ac:dyDescent="0.25">
      <c r="A29" s="10" t="s">
        <v>29</v>
      </c>
    </row>
    <row r="30" spans="1:9" x14ac:dyDescent="0.25">
      <c r="B30" s="16" t="s">
        <v>30</v>
      </c>
      <c r="C30" s="16"/>
      <c r="D30" s="16"/>
      <c r="E30" s="16"/>
      <c r="F30" s="16"/>
      <c r="G30" s="16"/>
    </row>
    <row r="31" spans="1:9" x14ac:dyDescent="0.25">
      <c r="A31" t="s">
        <v>31</v>
      </c>
      <c r="G31" t="s">
        <v>32</v>
      </c>
      <c r="H31" t="s">
        <v>7</v>
      </c>
      <c r="I31" t="s">
        <v>8</v>
      </c>
    </row>
    <row r="33" spans="1:9" x14ac:dyDescent="0.25">
      <c r="A33">
        <v>0</v>
      </c>
      <c r="B33" s="4">
        <v>96.427667813944467</v>
      </c>
      <c r="C33" s="4">
        <v>92.30547958640139</v>
      </c>
      <c r="D33" s="4">
        <v>90.088354999191907</v>
      </c>
      <c r="G33" s="4">
        <f>AVERAGE(B33:F33)</f>
        <v>92.940500799845907</v>
      </c>
      <c r="H33" s="4">
        <f>STDEV(B33:F33)</f>
        <v>3.2170111434318858</v>
      </c>
      <c r="I33">
        <f>COUNT(B33:F33)</f>
        <v>3</v>
      </c>
    </row>
    <row r="34" spans="1:9" x14ac:dyDescent="0.25">
      <c r="A34">
        <v>1</v>
      </c>
      <c r="B34" s="4">
        <v>82.916115228898505</v>
      </c>
      <c r="C34" s="4">
        <v>59.829090160534669</v>
      </c>
      <c r="D34" s="4">
        <v>43.630828138140451</v>
      </c>
      <c r="G34" s="4">
        <f t="shared" ref="G34:G39" si="6">AVERAGE(B34:F34)</f>
        <v>62.125344509191216</v>
      </c>
      <c r="H34" s="4">
        <f t="shared" ref="H34:H39" si="7">STDEV(B34:F34)</f>
        <v>19.743050257650467</v>
      </c>
      <c r="I34">
        <f t="shared" ref="I34:I39" si="8">COUNT(B34:F34)</f>
        <v>3</v>
      </c>
    </row>
    <row r="35" spans="1:9" x14ac:dyDescent="0.25">
      <c r="A35">
        <v>2</v>
      </c>
      <c r="B35" s="4">
        <v>30.793295687084051</v>
      </c>
      <c r="C35" s="4">
        <v>38.399138626317999</v>
      </c>
      <c r="D35" s="4">
        <v>47.890430414645479</v>
      </c>
      <c r="G35" s="4">
        <f t="shared" si="6"/>
        <v>39.027621576015839</v>
      </c>
      <c r="H35" s="4">
        <f t="shared" si="7"/>
        <v>8.5658769012076217</v>
      </c>
      <c r="I35">
        <f t="shared" si="8"/>
        <v>3</v>
      </c>
    </row>
    <row r="36" spans="1:9" x14ac:dyDescent="0.25">
      <c r="A36">
        <v>4</v>
      </c>
      <c r="B36" s="4">
        <v>7.5969474461709829</v>
      </c>
      <c r="C36" s="4">
        <v>21.57720435538797</v>
      </c>
      <c r="D36" s="4">
        <v>24.760188224907569</v>
      </c>
      <c r="G36" s="4">
        <f t="shared" si="6"/>
        <v>17.978113342155506</v>
      </c>
      <c r="H36" s="4">
        <f t="shared" si="7"/>
        <v>9.1301314666531255</v>
      </c>
      <c r="I36">
        <f t="shared" si="8"/>
        <v>3</v>
      </c>
    </row>
    <row r="37" spans="1:9" x14ac:dyDescent="0.25">
      <c r="A37">
        <v>6</v>
      </c>
      <c r="B37" s="4">
        <v>5.8464884343023522</v>
      </c>
      <c r="C37" s="4">
        <v>31.904472596297932</v>
      </c>
      <c r="D37" s="4">
        <v>21.230441541564126</v>
      </c>
      <c r="G37" s="4">
        <f t="shared" si="6"/>
        <v>19.660467524054805</v>
      </c>
      <c r="H37" s="4">
        <f t="shared" si="7"/>
        <v>13.099742305039587</v>
      </c>
      <c r="I37">
        <f t="shared" si="8"/>
        <v>3</v>
      </c>
    </row>
    <row r="38" spans="1:9" x14ac:dyDescent="0.25">
      <c r="A38">
        <v>8</v>
      </c>
      <c r="B38" s="4">
        <v>0.63432926841328352</v>
      </c>
      <c r="C38" s="4">
        <v>15.754938327647583</v>
      </c>
      <c r="D38" s="4">
        <v>9.1198734901338998</v>
      </c>
      <c r="G38" s="4">
        <f t="shared" si="6"/>
        <v>8.5030470287315882</v>
      </c>
      <c r="H38" s="4">
        <f t="shared" si="7"/>
        <v>7.5791530360037038</v>
      </c>
      <c r="I38">
        <f t="shared" si="8"/>
        <v>3</v>
      </c>
    </row>
    <row r="39" spans="1:9" x14ac:dyDescent="0.25">
      <c r="A39">
        <v>10</v>
      </c>
      <c r="B39" s="4">
        <v>3.5583399060710654</v>
      </c>
      <c r="C39" s="4">
        <v>3.8262942543191327</v>
      </c>
      <c r="D39" s="4">
        <v>2.2781722573433565</v>
      </c>
      <c r="G39" s="4">
        <f t="shared" si="6"/>
        <v>3.2209354725778514</v>
      </c>
      <c r="H39" s="4">
        <f t="shared" si="7"/>
        <v>0.82737642170038128</v>
      </c>
      <c r="I39">
        <f t="shared" si="8"/>
        <v>3</v>
      </c>
    </row>
    <row r="43" spans="1:9" ht="15.75" x14ac:dyDescent="0.25">
      <c r="A43" s="10" t="s">
        <v>4</v>
      </c>
    </row>
    <row r="44" spans="1:9" x14ac:dyDescent="0.25">
      <c r="B44" s="16" t="s">
        <v>30</v>
      </c>
      <c r="C44" s="16"/>
      <c r="D44" s="16"/>
      <c r="E44" s="16"/>
      <c r="F44" s="16"/>
      <c r="G44" s="16"/>
    </row>
    <row r="45" spans="1:9" x14ac:dyDescent="0.25">
      <c r="A45" t="s">
        <v>31</v>
      </c>
      <c r="G45" t="s">
        <v>32</v>
      </c>
      <c r="H45" t="s">
        <v>7</v>
      </c>
      <c r="I45" t="s">
        <v>8</v>
      </c>
    </row>
    <row r="47" spans="1:9" x14ac:dyDescent="0.25">
      <c r="A47">
        <v>0</v>
      </c>
      <c r="B47" s="4">
        <v>96.521547731267887</v>
      </c>
      <c r="C47" s="4">
        <v>95.751190304708061</v>
      </c>
      <c r="D47" s="4">
        <v>84.270947624129604</v>
      </c>
      <c r="G47" s="4">
        <f>AVERAGE(B47:F47)</f>
        <v>92.181228553368513</v>
      </c>
      <c r="H47" s="4">
        <f>STDEV(B47:F47)</f>
        <v>6.8613242836769199</v>
      </c>
      <c r="I47">
        <f>COUNT(B47:F47)</f>
        <v>3</v>
      </c>
    </row>
    <row r="48" spans="1:9" x14ac:dyDescent="0.25">
      <c r="A48">
        <v>1</v>
      </c>
      <c r="B48" s="4">
        <v>79.562189980752734</v>
      </c>
      <c r="C48" s="4">
        <v>91.590836542537957</v>
      </c>
      <c r="D48" s="4">
        <v>89.341063786459614</v>
      </c>
      <c r="G48" s="4">
        <f t="shared" ref="G48:G53" si="9">AVERAGE(B48:F48)</f>
        <v>86.83136343658343</v>
      </c>
      <c r="H48" s="4">
        <f t="shared" ref="H48:H53" si="10">STDEV(B48:F48)</f>
        <v>6.3950005013067299</v>
      </c>
      <c r="I48">
        <f t="shared" ref="I48:I53" si="11">COUNT(B48:F48)</f>
        <v>3</v>
      </c>
    </row>
    <row r="49" spans="1:9" x14ac:dyDescent="0.25">
      <c r="A49">
        <v>2</v>
      </c>
      <c r="B49" s="4">
        <v>96.040669356157252</v>
      </c>
      <c r="C49" s="4">
        <v>83.189660558956845</v>
      </c>
      <c r="D49" s="4">
        <v>82.029227589297506</v>
      </c>
      <c r="G49" s="4">
        <f t="shared" si="9"/>
        <v>87.086519168137215</v>
      </c>
      <c r="H49" s="4">
        <f t="shared" si="10"/>
        <v>7.776198001689691</v>
      </c>
      <c r="I49">
        <f t="shared" si="11"/>
        <v>3</v>
      </c>
    </row>
    <row r="50" spans="1:9" x14ac:dyDescent="0.25">
      <c r="A50">
        <v>4</v>
      </c>
      <c r="B50" s="4">
        <v>96.139211471614999</v>
      </c>
      <c r="C50" s="4">
        <v>88.196847953773798</v>
      </c>
      <c r="D50" s="4">
        <v>95.213691664069771</v>
      </c>
      <c r="G50" s="4">
        <f t="shared" si="9"/>
        <v>93.183250363152851</v>
      </c>
      <c r="H50" s="4">
        <f t="shared" si="10"/>
        <v>4.343075347001891</v>
      </c>
      <c r="I50">
        <f t="shared" si="11"/>
        <v>3</v>
      </c>
    </row>
    <row r="51" spans="1:9" x14ac:dyDescent="0.25">
      <c r="A51">
        <v>6</v>
      </c>
      <c r="B51" s="4">
        <v>89.962186576064099</v>
      </c>
      <c r="C51" s="4">
        <v>94.659984918095844</v>
      </c>
      <c r="D51" s="4">
        <v>92.848452940629883</v>
      </c>
      <c r="G51" s="4">
        <f t="shared" si="9"/>
        <v>92.490208144929952</v>
      </c>
      <c r="H51" s="4">
        <f t="shared" si="10"/>
        <v>2.3692998577287816</v>
      </c>
      <c r="I51">
        <f t="shared" si="11"/>
        <v>3</v>
      </c>
    </row>
    <row r="52" spans="1:9" x14ac:dyDescent="0.25">
      <c r="A52">
        <v>8</v>
      </c>
      <c r="B52" s="4">
        <v>68.343536936106901</v>
      </c>
      <c r="C52" s="4">
        <v>97.417525984003547</v>
      </c>
      <c r="D52" s="4">
        <v>83.247773620936059</v>
      </c>
      <c r="G52" s="4">
        <f t="shared" si="9"/>
        <v>83.002945513682164</v>
      </c>
      <c r="H52" s="4">
        <f t="shared" si="10"/>
        <v>14.538540689865709</v>
      </c>
      <c r="I52">
        <f t="shared" si="11"/>
        <v>3</v>
      </c>
    </row>
    <row r="53" spans="1:9" x14ac:dyDescent="0.25">
      <c r="A53">
        <v>10</v>
      </c>
      <c r="B53" s="4">
        <v>96.427148749878015</v>
      </c>
      <c r="C53" s="4">
        <v>96.191197570690662</v>
      </c>
      <c r="D53" s="4">
        <v>82.204178171416928</v>
      </c>
      <c r="G53" s="4">
        <f t="shared" si="9"/>
        <v>91.607508163995192</v>
      </c>
      <c r="H53" s="4">
        <f t="shared" si="10"/>
        <v>8.1443771678214638</v>
      </c>
      <c r="I53">
        <f t="shared" si="11"/>
        <v>3</v>
      </c>
    </row>
  </sheetData>
  <mergeCells count="4">
    <mergeCell ref="B2:G2"/>
    <mergeCell ref="B16:G16"/>
    <mergeCell ref="B30:G30"/>
    <mergeCell ref="B44:G44"/>
  </mergeCells>
  <pageMargins left="0.7" right="0.7" top="0.75" bottom="0.75" header="0.3" footer="0.3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2" workbookViewId="0">
      <selection activeCell="P15" sqref="P15"/>
    </sheetView>
  </sheetViews>
  <sheetFormatPr defaultRowHeight="15" x14ac:dyDescent="0.25"/>
  <sheetData>
    <row r="1" spans="1:10" ht="15.75" x14ac:dyDescent="0.25">
      <c r="A1" s="10" t="s">
        <v>24</v>
      </c>
    </row>
    <row r="2" spans="1:10" x14ac:dyDescent="0.25">
      <c r="B2" s="16" t="s">
        <v>30</v>
      </c>
      <c r="C2" s="16"/>
      <c r="D2" s="16"/>
      <c r="E2" s="16"/>
      <c r="F2" s="16"/>
      <c r="G2" s="16"/>
      <c r="H2" s="16"/>
    </row>
    <row r="3" spans="1:10" x14ac:dyDescent="0.25">
      <c r="A3" t="s">
        <v>31</v>
      </c>
      <c r="H3" t="s">
        <v>32</v>
      </c>
      <c r="I3" t="s">
        <v>7</v>
      </c>
      <c r="J3" t="s">
        <v>8</v>
      </c>
    </row>
    <row r="5" spans="1:10" x14ac:dyDescent="0.25">
      <c r="A5">
        <v>0</v>
      </c>
      <c r="B5" s="4"/>
      <c r="C5" s="4">
        <v>98.03475464470678</v>
      </c>
      <c r="D5" s="4">
        <v>96.014062342467128</v>
      </c>
      <c r="E5" s="4">
        <v>95.739572642748314</v>
      </c>
      <c r="F5" s="4">
        <v>82.651023168071234</v>
      </c>
      <c r="H5" s="4">
        <f>AVERAGE(B5:G5)</f>
        <v>93.10985319949836</v>
      </c>
      <c r="I5" s="4">
        <f>STDEV(B5:G5)</f>
        <v>7.0472603416175881</v>
      </c>
      <c r="J5">
        <f>COUNT(B5:G5)</f>
        <v>4</v>
      </c>
    </row>
    <row r="6" spans="1:10" x14ac:dyDescent="0.25">
      <c r="A6">
        <v>1</v>
      </c>
      <c r="B6" s="4">
        <v>94.122962216394839</v>
      </c>
      <c r="C6" s="4">
        <v>88.524482567161115</v>
      </c>
      <c r="D6" s="4">
        <v>95.87107477246056</v>
      </c>
      <c r="E6" s="4">
        <v>93.41416754334135</v>
      </c>
      <c r="F6" s="4">
        <v>84.804530171025917</v>
      </c>
      <c r="H6" s="4">
        <f t="shared" ref="H6:H11" si="0">AVERAGE(B6:G6)</f>
        <v>91.347443454076753</v>
      </c>
      <c r="I6" s="4">
        <f t="shared" ref="I6:I11" si="1">STDEV(B6:G6)</f>
        <v>4.5611652996895344</v>
      </c>
      <c r="J6">
        <f t="shared" ref="J6:J11" si="2">COUNT(B6:G6)</f>
        <v>5</v>
      </c>
    </row>
    <row r="7" spans="1:10" x14ac:dyDescent="0.25">
      <c r="A7">
        <v>2</v>
      </c>
      <c r="B7" s="4">
        <v>96.501004688546544</v>
      </c>
      <c r="C7" s="4">
        <v>83.987035454540504</v>
      </c>
      <c r="D7" s="4">
        <v>94.155003464747566</v>
      </c>
      <c r="E7" s="4">
        <v>85.597308555069588</v>
      </c>
      <c r="F7" s="4">
        <v>86.350371258112531</v>
      </c>
      <c r="H7" s="4">
        <f t="shared" si="0"/>
        <v>89.318144684203347</v>
      </c>
      <c r="I7" s="4">
        <f t="shared" si="1"/>
        <v>5.6138602345443891</v>
      </c>
      <c r="J7">
        <f t="shared" si="2"/>
        <v>5</v>
      </c>
    </row>
    <row r="8" spans="1:10" x14ac:dyDescent="0.25">
      <c r="A8">
        <v>4</v>
      </c>
      <c r="B8" s="4">
        <v>68.790152145423662</v>
      </c>
      <c r="C8" s="4">
        <v>67.745154166392581</v>
      </c>
      <c r="D8" s="4">
        <v>84.036065956799391</v>
      </c>
      <c r="E8" s="4">
        <v>92.948473036976196</v>
      </c>
      <c r="F8" s="4">
        <v>67.844790287379283</v>
      </c>
      <c r="H8" s="4">
        <f t="shared" si="0"/>
        <v>76.272927118594225</v>
      </c>
      <c r="I8" s="4">
        <f t="shared" si="1"/>
        <v>11.598367121780575</v>
      </c>
      <c r="J8">
        <f t="shared" si="2"/>
        <v>5</v>
      </c>
    </row>
    <row r="9" spans="1:10" x14ac:dyDescent="0.25">
      <c r="A9">
        <v>6</v>
      </c>
      <c r="B9" s="4">
        <v>39.791462095438391</v>
      </c>
      <c r="C9" s="4">
        <v>60.631754485770784</v>
      </c>
      <c r="D9" s="4">
        <v>54.134713204453178</v>
      </c>
      <c r="E9" s="4">
        <v>79.202181283216717</v>
      </c>
      <c r="F9" s="4">
        <v>35.543580969721702</v>
      </c>
      <c r="H9" s="4">
        <f t="shared" si="0"/>
        <v>53.860738407720149</v>
      </c>
      <c r="I9" s="4">
        <f t="shared" si="1"/>
        <v>17.475506004764778</v>
      </c>
      <c r="J9">
        <f t="shared" si="2"/>
        <v>5</v>
      </c>
    </row>
    <row r="10" spans="1:10" x14ac:dyDescent="0.25">
      <c r="A10">
        <v>8</v>
      </c>
      <c r="B10" s="4">
        <v>35.840049249112411</v>
      </c>
      <c r="C10" s="4">
        <v>44.223265107446878</v>
      </c>
      <c r="D10" s="4">
        <v>33.282428465650412</v>
      </c>
      <c r="E10" s="4">
        <v>37.319536767174135</v>
      </c>
      <c r="F10" s="4"/>
      <c r="H10" s="4">
        <f t="shared" si="0"/>
        <v>37.666319897345957</v>
      </c>
      <c r="I10" s="4">
        <f t="shared" si="1"/>
        <v>4.6785880203728976</v>
      </c>
      <c r="J10">
        <f t="shared" si="2"/>
        <v>4</v>
      </c>
    </row>
    <row r="11" spans="1:10" x14ac:dyDescent="0.25">
      <c r="A11">
        <v>10</v>
      </c>
      <c r="B11" s="4">
        <v>20.100172863677059</v>
      </c>
      <c r="C11" s="4">
        <v>29.476591516840333</v>
      </c>
      <c r="D11" s="4">
        <v>17.854771792513581</v>
      </c>
      <c r="E11" s="4">
        <v>32.017785654001671</v>
      </c>
      <c r="F11" s="4"/>
      <c r="H11" s="4">
        <f t="shared" si="0"/>
        <v>24.862330456758158</v>
      </c>
      <c r="I11" s="4">
        <f t="shared" si="1"/>
        <v>6.9348388009267996</v>
      </c>
      <c r="J11">
        <f t="shared" si="2"/>
        <v>4</v>
      </c>
    </row>
    <row r="15" spans="1:10" ht="15.75" x14ac:dyDescent="0.25">
      <c r="A15" s="10" t="s">
        <v>20</v>
      </c>
    </row>
    <row r="16" spans="1:10" x14ac:dyDescent="0.25">
      <c r="B16" s="16" t="s">
        <v>30</v>
      </c>
      <c r="C16" s="16"/>
      <c r="D16" s="16"/>
      <c r="E16" s="16"/>
      <c r="F16" s="16"/>
      <c r="G16" s="16"/>
      <c r="H16" s="16"/>
    </row>
    <row r="17" spans="1:10" x14ac:dyDescent="0.25">
      <c r="A17" t="s">
        <v>31</v>
      </c>
      <c r="H17" t="s">
        <v>32</v>
      </c>
      <c r="I17" t="s">
        <v>7</v>
      </c>
      <c r="J17" t="s">
        <v>8</v>
      </c>
    </row>
    <row r="19" spans="1:10" x14ac:dyDescent="0.25">
      <c r="A19">
        <v>0</v>
      </c>
      <c r="B19" s="4">
        <v>96.008919470815172</v>
      </c>
      <c r="C19" s="4">
        <v>83.4</v>
      </c>
      <c r="D19" s="4">
        <v>98.383268980421789</v>
      </c>
      <c r="F19" s="4"/>
      <c r="H19" s="4">
        <f>AVERAGE(B19:G19)</f>
        <v>92.597396150412337</v>
      </c>
      <c r="I19" s="4">
        <f>STDEV(B19:G19)</f>
        <v>8.0531643382683296</v>
      </c>
      <c r="J19">
        <f>COUNT(B19:G19)</f>
        <v>3</v>
      </c>
    </row>
    <row r="20" spans="1:10" x14ac:dyDescent="0.25">
      <c r="A20">
        <v>1</v>
      </c>
      <c r="B20" s="4">
        <v>91.965357061216039</v>
      </c>
      <c r="C20" s="4">
        <v>96.05397518213843</v>
      </c>
      <c r="D20" s="4">
        <v>86.810494403167809</v>
      </c>
      <c r="F20" s="4"/>
      <c r="H20" s="4">
        <f t="shared" ref="H20:H25" si="3">AVERAGE(B20:G20)</f>
        <v>91.609942215507431</v>
      </c>
      <c r="I20" s="4">
        <f t="shared" ref="I20:I25" si="4">STDEV(B20:G20)</f>
        <v>4.6319784123214989</v>
      </c>
      <c r="J20">
        <f t="shared" ref="J20:J25" si="5">COUNT(B20:G20)</f>
        <v>3</v>
      </c>
    </row>
    <row r="21" spans="1:10" x14ac:dyDescent="0.25">
      <c r="A21">
        <v>2</v>
      </c>
      <c r="B21" s="4">
        <v>96.296787650719097</v>
      </c>
      <c r="C21" s="4">
        <v>86.484183651105411</v>
      </c>
      <c r="D21" s="4">
        <v>60.148422495450937</v>
      </c>
      <c r="F21" s="4"/>
      <c r="H21" s="4">
        <f t="shared" si="3"/>
        <v>80.976464599091813</v>
      </c>
      <c r="I21" s="4">
        <f t="shared" si="4"/>
        <v>18.692974688812519</v>
      </c>
      <c r="J21">
        <f t="shared" si="5"/>
        <v>3</v>
      </c>
    </row>
    <row r="22" spans="1:10" x14ac:dyDescent="0.25">
      <c r="A22">
        <v>4</v>
      </c>
      <c r="B22" s="4">
        <v>40.406974958380005</v>
      </c>
      <c r="C22" s="4">
        <v>48.77498360408984</v>
      </c>
      <c r="D22" s="4">
        <v>7.6294072287114965</v>
      </c>
      <c r="F22" s="4"/>
      <c r="H22" s="4">
        <f t="shared" si="3"/>
        <v>32.270455263727115</v>
      </c>
      <c r="I22" s="4">
        <f t="shared" si="4"/>
        <v>21.746076160347386</v>
      </c>
      <c r="J22">
        <f t="shared" si="5"/>
        <v>3</v>
      </c>
    </row>
    <row r="23" spans="1:10" x14ac:dyDescent="0.25">
      <c r="A23">
        <v>6</v>
      </c>
      <c r="B23" s="4">
        <v>33.607518925242545</v>
      </c>
      <c r="C23" s="4">
        <v>25.859492433453283</v>
      </c>
      <c r="D23" s="4">
        <v>5.8342810475882168</v>
      </c>
      <c r="F23" s="4"/>
      <c r="H23" s="4">
        <f t="shared" si="3"/>
        <v>21.767097468761349</v>
      </c>
      <c r="I23" s="4">
        <f t="shared" si="4"/>
        <v>14.331746507752296</v>
      </c>
      <c r="J23">
        <f t="shared" si="5"/>
        <v>3</v>
      </c>
    </row>
    <row r="24" spans="1:10" x14ac:dyDescent="0.25">
      <c r="A24">
        <v>8</v>
      </c>
      <c r="B24" s="4">
        <v>10.326098879000828</v>
      </c>
      <c r="C24" s="4">
        <v>14.290559421251359</v>
      </c>
      <c r="D24" s="4">
        <v>3.315767026061097</v>
      </c>
      <c r="F24" s="4"/>
      <c r="H24" s="4">
        <f t="shared" si="3"/>
        <v>9.3108084421044275</v>
      </c>
      <c r="I24" s="4">
        <f t="shared" si="4"/>
        <v>5.5573939965438379</v>
      </c>
      <c r="J24">
        <f t="shared" si="5"/>
        <v>3</v>
      </c>
    </row>
    <row r="25" spans="1:10" x14ac:dyDescent="0.25">
      <c r="A25">
        <v>10</v>
      </c>
      <c r="B25" s="4">
        <v>9.2207078130121705</v>
      </c>
      <c r="C25" s="4"/>
      <c r="D25" s="4">
        <v>6.3805682649924824</v>
      </c>
      <c r="F25" s="4"/>
      <c r="H25" s="4">
        <f t="shared" si="3"/>
        <v>7.800638039002326</v>
      </c>
      <c r="I25" s="4">
        <f t="shared" si="4"/>
        <v>2.0082819339208187</v>
      </c>
      <c r="J25">
        <f t="shared" si="5"/>
        <v>2</v>
      </c>
    </row>
    <row r="29" spans="1:10" ht="15.75" x14ac:dyDescent="0.25">
      <c r="A29" s="10" t="s">
        <v>29</v>
      </c>
    </row>
    <row r="30" spans="1:10" x14ac:dyDescent="0.25">
      <c r="B30" s="16" t="s">
        <v>30</v>
      </c>
      <c r="C30" s="16"/>
      <c r="D30" s="16"/>
      <c r="E30" s="16"/>
      <c r="F30" s="16"/>
      <c r="G30" s="16"/>
      <c r="H30" s="16"/>
    </row>
    <row r="31" spans="1:10" x14ac:dyDescent="0.25">
      <c r="A31" t="s">
        <v>31</v>
      </c>
      <c r="H31" t="s">
        <v>32</v>
      </c>
      <c r="I31" t="s">
        <v>7</v>
      </c>
      <c r="J31" t="s">
        <v>8</v>
      </c>
    </row>
    <row r="33" spans="1:10" x14ac:dyDescent="0.25">
      <c r="A33">
        <v>0</v>
      </c>
      <c r="B33" s="4"/>
      <c r="C33" s="4">
        <v>96.201808257431992</v>
      </c>
      <c r="D33" s="4">
        <v>95.282397327458199</v>
      </c>
      <c r="H33" s="4">
        <f>AVERAGE(B33:G33)</f>
        <v>95.742102792445095</v>
      </c>
      <c r="I33" s="4">
        <f>STDEV(B33:G33)</f>
        <v>0.6501217032814991</v>
      </c>
      <c r="J33">
        <f>COUNT(B33:G33)</f>
        <v>2</v>
      </c>
    </row>
    <row r="34" spans="1:10" x14ac:dyDescent="0.25">
      <c r="A34">
        <v>1</v>
      </c>
      <c r="B34" s="4">
        <v>24.00168731909875</v>
      </c>
      <c r="C34" s="4">
        <v>54.523316734320836</v>
      </c>
      <c r="D34" s="4">
        <v>36.607370584269475</v>
      </c>
      <c r="H34" s="4">
        <f t="shared" ref="H34:H39" si="6">AVERAGE(B34:G34)</f>
        <v>38.37745821256302</v>
      </c>
      <c r="I34" s="4">
        <f t="shared" ref="I34:I39" si="7">STDEV(B34:G34)</f>
        <v>15.337613021553114</v>
      </c>
      <c r="J34">
        <f t="shared" ref="J34:J39" si="8">COUNT(B34:G34)</f>
        <v>3</v>
      </c>
    </row>
    <row r="35" spans="1:10" x14ac:dyDescent="0.25">
      <c r="A35">
        <v>2</v>
      </c>
      <c r="B35" s="4">
        <v>18.640486322638807</v>
      </c>
      <c r="C35" s="4">
        <v>45.982653180491731</v>
      </c>
      <c r="D35" s="4">
        <v>21.042511014432478</v>
      </c>
      <c r="H35" s="4">
        <f t="shared" si="6"/>
        <v>28.555216839187676</v>
      </c>
      <c r="I35" s="4">
        <f t="shared" si="7"/>
        <v>15.140313197805742</v>
      </c>
      <c r="J35">
        <f t="shared" si="8"/>
        <v>3</v>
      </c>
    </row>
    <row r="36" spans="1:10" x14ac:dyDescent="0.25">
      <c r="A36">
        <v>4</v>
      </c>
      <c r="B36" s="4">
        <v>7.658442135506677</v>
      </c>
      <c r="C36" s="4">
        <v>3.8896413115582651</v>
      </c>
      <c r="D36" s="4">
        <v>8.7696127095007022</v>
      </c>
      <c r="H36" s="4">
        <f t="shared" si="6"/>
        <v>6.7725653855218821</v>
      </c>
      <c r="I36" s="4">
        <f t="shared" si="7"/>
        <v>2.5577555440868047</v>
      </c>
      <c r="J36">
        <f t="shared" si="8"/>
        <v>3</v>
      </c>
    </row>
    <row r="37" spans="1:10" x14ac:dyDescent="0.25">
      <c r="A37">
        <v>6</v>
      </c>
      <c r="B37" s="4">
        <v>3.3010569519827282</v>
      </c>
      <c r="C37" s="4">
        <v>4.0990446223424399</v>
      </c>
      <c r="D37" s="4">
        <v>11.799854160431956</v>
      </c>
      <c r="H37" s="4">
        <f t="shared" si="6"/>
        <v>6.3999852449190415</v>
      </c>
      <c r="I37" s="4">
        <f t="shared" si="7"/>
        <v>4.6934139290130261</v>
      </c>
      <c r="J37">
        <f t="shared" si="8"/>
        <v>3</v>
      </c>
    </row>
    <row r="38" spans="1:10" x14ac:dyDescent="0.25">
      <c r="A38">
        <v>8</v>
      </c>
      <c r="B38" s="4">
        <v>4.0716579895507383</v>
      </c>
      <c r="C38" s="4">
        <v>2.8536666554324936</v>
      </c>
      <c r="D38" s="4">
        <v>7.8549509601932952</v>
      </c>
      <c r="H38" s="4">
        <f t="shared" si="6"/>
        <v>4.9267585350588421</v>
      </c>
      <c r="I38" s="4">
        <f t="shared" si="7"/>
        <v>2.6079894327734294</v>
      </c>
      <c r="J38">
        <f t="shared" si="8"/>
        <v>3</v>
      </c>
    </row>
    <row r="39" spans="1:10" x14ac:dyDescent="0.25">
      <c r="A39">
        <v>10</v>
      </c>
      <c r="B39" s="4">
        <v>0.12962312660567338</v>
      </c>
      <c r="C39" s="4">
        <v>2.8430038119866099</v>
      </c>
      <c r="D39" s="4">
        <v>3.6935790917493141</v>
      </c>
      <c r="H39" s="4">
        <f t="shared" si="6"/>
        <v>2.2220686767805327</v>
      </c>
      <c r="I39" s="4">
        <f t="shared" si="7"/>
        <v>1.8613478616236077</v>
      </c>
      <c r="J39">
        <f t="shared" si="8"/>
        <v>3</v>
      </c>
    </row>
  </sheetData>
  <mergeCells count="3">
    <mergeCell ref="B2:H2"/>
    <mergeCell ref="B16:H16"/>
    <mergeCell ref="B30:H30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% solubilisation</vt:lpstr>
      <vt:lpstr>yield</vt:lpstr>
      <vt:lpstr>purity</vt:lpstr>
      <vt:lpstr>DLS</vt:lpstr>
      <vt:lpstr>BmrA thermostability</vt:lpstr>
      <vt:lpstr>LeuT thermostability</vt:lpstr>
      <vt:lpstr>ZipA thermostability</vt:lpstr>
      <vt:lpstr>Mg sens - BmrA</vt:lpstr>
      <vt:lpstr>Mg sens - ZipA</vt:lpstr>
      <vt:lpstr>Mg sens - LeuT</vt:lpstr>
      <vt:lpstr> Other cations - ZipA</vt:lpstr>
      <vt:lpstr>other cations - BmrA</vt:lpstr>
      <vt:lpstr>lipid only divalent 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Rothnie, Alice</dc:creator>
  <cp:lastModifiedBy>Rothnie, Alice</cp:lastModifiedBy>
  <cp:lastPrinted>2018-07-23T09:44:59Z</cp:lastPrinted>
  <dcterms:created xsi:type="dcterms:W3CDTF">2017-02-20T14:00:09Z</dcterms:created>
  <dcterms:modified xsi:type="dcterms:W3CDTF">2019-06-26T14:21:44Z</dcterms:modified>
</cp:coreProperties>
</file>