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0" yWindow="-80" windowWidth="16970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0" i="1" l="1"/>
  <c r="U30" i="1"/>
  <c r="O30" i="1"/>
  <c r="O22" i="1"/>
  <c r="O23" i="1"/>
  <c r="O24" i="1"/>
  <c r="O25" i="1"/>
  <c r="O26" i="1"/>
  <c r="O27" i="1"/>
  <c r="O28" i="1"/>
  <c r="O29" i="1"/>
  <c r="O21" i="1"/>
  <c r="E22" i="1"/>
  <c r="E23" i="1"/>
  <c r="E24" i="1"/>
  <c r="E25" i="1"/>
  <c r="E26" i="1"/>
  <c r="E27" i="1"/>
  <c r="E28" i="1"/>
  <c r="E29" i="1"/>
  <c r="E30" i="1"/>
  <c r="K23" i="1"/>
  <c r="K24" i="1"/>
  <c r="K25" i="1"/>
  <c r="K26" i="1"/>
  <c r="K27" i="1"/>
  <c r="K28" i="1"/>
  <c r="K29" i="1"/>
  <c r="K22" i="1"/>
  <c r="J22" i="1"/>
  <c r="J23" i="1"/>
  <c r="J24" i="1"/>
  <c r="J25" i="1"/>
  <c r="J26" i="1"/>
  <c r="J27" i="1"/>
  <c r="J28" i="1"/>
  <c r="J29" i="1"/>
  <c r="J21" i="1"/>
  <c r="T22" i="1"/>
  <c r="T23" i="1"/>
  <c r="T24" i="1"/>
  <c r="T25" i="1"/>
  <c r="T26" i="1"/>
  <c r="T27" i="1"/>
  <c r="T28" i="1"/>
  <c r="T29" i="1"/>
  <c r="T21" i="1"/>
  <c r="U23" i="1" l="1"/>
  <c r="U24" i="1"/>
  <c r="U25" i="1"/>
  <c r="U26" i="1"/>
  <c r="U27" i="1"/>
  <c r="U28" i="1"/>
  <c r="U29" i="1"/>
  <c r="U22" i="1"/>
  <c r="E21" i="1"/>
  <c r="N23" i="1"/>
  <c r="N22" i="1"/>
  <c r="N29" i="1"/>
  <c r="N27" i="1"/>
  <c r="N28" i="1"/>
  <c r="N24" i="1"/>
  <c r="N26" i="1"/>
  <c r="N25" i="1"/>
  <c r="D22" i="1"/>
  <c r="D24" i="1"/>
  <c r="D23" i="1"/>
  <c r="D29" i="1"/>
  <c r="D28" i="1"/>
  <c r="D25" i="1"/>
  <c r="D27" i="1"/>
  <c r="D26" i="1"/>
</calcChain>
</file>

<file path=xl/sharedStrings.xml><?xml version="1.0" encoding="utf-8"?>
<sst xmlns="http://schemas.openxmlformats.org/spreadsheetml/2006/main" count="25" uniqueCount="14">
  <si>
    <t xml:space="preserve">W wt % </t>
  </si>
  <si>
    <t>Initial rate</t>
  </si>
  <si>
    <t>Conversion</t>
  </si>
  <si>
    <t>Monocyclics</t>
  </si>
  <si>
    <t>Polycyclics</t>
  </si>
  <si>
    <t>mmol Nh3 g-1</t>
  </si>
  <si>
    <t>TOF</t>
  </si>
  <si>
    <t>HPW/Fumed Silica</t>
  </si>
  <si>
    <t>HPW/SBA-15</t>
  </si>
  <si>
    <t>mmol reacted  h-1 gcat-1</t>
  </si>
  <si>
    <t>126 mmol pinene</t>
  </si>
  <si>
    <t>100 mg catalyst</t>
  </si>
  <si>
    <t>Time / h</t>
  </si>
  <si>
    <t>corrected acid loading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</si>
</sst>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4"/>
      <color theme="1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/>
  </cellStyleXfs>
  <cellXfs count="20">
    <xf numFmtId="0" fontId="0" fillId="0" borderId="0" xfId="0"/>
    <xf numFmtId="0" fontId="0" fillId="0" borderId="0" xfId="0" applyBorder="1"/>
    <xf numFmtId="2" fontId="0" fillId="0" borderId="0" xfId="0" applyNumberFormat="1"/>
    <xf numFmtId="0" fontId="1" fillId="2" borderId="2" xfId="1" applyBorder="1" applyAlignment="1"/>
    <xf numFmtId="0" fontId="1" fillId="2" borderId="3" xfId="1" applyBorder="1" applyAlignme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7" xfId="0" applyNumberFormat="1" applyBorder="1"/>
    <xf numFmtId="164" fontId="0" fillId="0" borderId="0" xfId="0" applyNumberFormat="1" applyBorder="1"/>
    <xf numFmtId="164" fontId="0" fillId="0" borderId="8" xfId="0" applyNumberFormat="1" applyBorder="1"/>
    <xf numFmtId="164" fontId="0" fillId="0" borderId="0" xfId="0" applyNumberFormat="1"/>
    <xf numFmtId="164" fontId="0" fillId="0" borderId="0" xfId="0" applyNumberFormat="1" applyFill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7" xfId="0" applyNumberFormat="1" applyFill="1" applyBorder="1"/>
    <xf numFmtId="0" fontId="3" fillId="0" borderId="0" xfId="0" applyFont="1"/>
    <xf numFmtId="2" fontId="0" fillId="0" borderId="0" xfId="0" applyNumberFormat="1" applyBorder="1"/>
  </cellXfs>
  <cellStyles count="3">
    <cellStyle name="ARIAL" xfId="2"/>
    <cellStyle name="Input" xfId="1" builtinId="2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833298611111112"/>
          <c:y val="3.1320138888888883E-2"/>
          <c:w val="0.73080486111111109"/>
          <c:h val="0.8141118055555555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Sheet1!$I$18</c:f>
              <c:strCache>
                <c:ptCount val="1"/>
                <c:pt idx="0">
                  <c:v>HPW/SBA-15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Sheet1!$L$21:$L$30</c:f>
              <c:numCache>
                <c:formatCode>0.0</c:formatCode>
                <c:ptCount val="10"/>
                <c:pt idx="0">
                  <c:v>0</c:v>
                </c:pt>
                <c:pt idx="1">
                  <c:v>3.2</c:v>
                </c:pt>
                <c:pt idx="2">
                  <c:v>4.3</c:v>
                </c:pt>
                <c:pt idx="3">
                  <c:v>9</c:v>
                </c:pt>
                <c:pt idx="4">
                  <c:v>13</c:v>
                </c:pt>
                <c:pt idx="5">
                  <c:v>16.899999999999999</c:v>
                </c:pt>
                <c:pt idx="6">
                  <c:v>19.899999999999999</c:v>
                </c:pt>
                <c:pt idx="7">
                  <c:v>38.200000000000003</c:v>
                </c:pt>
                <c:pt idx="8">
                  <c:v>55.7</c:v>
                </c:pt>
                <c:pt idx="9">
                  <c:v>100</c:v>
                </c:pt>
              </c:numCache>
            </c:numRef>
          </c:xVal>
          <c:yVal>
            <c:numRef>
              <c:f>Sheet1!$O$21:$O$30</c:f>
              <c:numCache>
                <c:formatCode>0.0</c:formatCode>
                <c:ptCount val="10"/>
                <c:pt idx="0">
                  <c:v>0</c:v>
                </c:pt>
                <c:pt idx="1">
                  <c:v>36.968400000000003</c:v>
                </c:pt>
                <c:pt idx="2">
                  <c:v>47.924100000000003</c:v>
                </c:pt>
                <c:pt idx="3">
                  <c:v>105.26669999999999</c:v>
                </c:pt>
                <c:pt idx="4">
                  <c:v>111.4281</c:v>
                </c:pt>
                <c:pt idx="5">
                  <c:v>121.43565000000001</c:v>
                </c:pt>
                <c:pt idx="6">
                  <c:v>48.276900000000005</c:v>
                </c:pt>
                <c:pt idx="7">
                  <c:v>30.214800000000004</c:v>
                </c:pt>
                <c:pt idx="8">
                  <c:v>37.705500000000001</c:v>
                </c:pt>
                <c:pt idx="9">
                  <c:v>16.872753527429623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Sheet1!$B$18</c:f>
              <c:strCache>
                <c:ptCount val="1"/>
                <c:pt idx="0">
                  <c:v>HPW/Fumed Silica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Sheet1!$B$21:$B$30</c:f>
              <c:numCache>
                <c:formatCode>0.0</c:formatCode>
                <c:ptCount val="10"/>
                <c:pt idx="0">
                  <c:v>0</c:v>
                </c:pt>
                <c:pt idx="1">
                  <c:v>2.2000000000000002</c:v>
                </c:pt>
                <c:pt idx="2">
                  <c:v>6.1</c:v>
                </c:pt>
                <c:pt idx="3">
                  <c:v>6.2</c:v>
                </c:pt>
                <c:pt idx="4">
                  <c:v>11.7</c:v>
                </c:pt>
                <c:pt idx="5">
                  <c:v>13</c:v>
                </c:pt>
                <c:pt idx="6">
                  <c:v>15.5</c:v>
                </c:pt>
                <c:pt idx="7">
                  <c:v>34.9</c:v>
                </c:pt>
                <c:pt idx="8">
                  <c:v>59.6</c:v>
                </c:pt>
                <c:pt idx="9">
                  <c:v>100</c:v>
                </c:pt>
              </c:numCache>
            </c:numRef>
          </c:xVal>
          <c:yVal>
            <c:numRef>
              <c:f>Sheet1!$E$21:$E$30</c:f>
              <c:numCache>
                <c:formatCode>0.0</c:formatCode>
                <c:ptCount val="10"/>
                <c:pt idx="0">
                  <c:v>0</c:v>
                </c:pt>
                <c:pt idx="1">
                  <c:v>13.230000000000002</c:v>
                </c:pt>
                <c:pt idx="2">
                  <c:v>19.980450000000001</c:v>
                </c:pt>
                <c:pt idx="3">
                  <c:v>15.929550000000001</c:v>
                </c:pt>
                <c:pt idx="4">
                  <c:v>25.552799999999998</c:v>
                </c:pt>
                <c:pt idx="5">
                  <c:v>20.821500000000004</c:v>
                </c:pt>
                <c:pt idx="6">
                  <c:v>31.745699999999996</c:v>
                </c:pt>
                <c:pt idx="7">
                  <c:v>26.078849999999999</c:v>
                </c:pt>
                <c:pt idx="8">
                  <c:v>24.68655</c:v>
                </c:pt>
                <c:pt idx="9">
                  <c:v>16.872753527429623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445248"/>
        <c:axId val="133445824"/>
      </c:scatterChart>
      <c:valAx>
        <c:axId val="13344524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Bulk W loading / wt%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33445824"/>
        <c:crosses val="autoZero"/>
        <c:crossBetween val="midCat"/>
        <c:majorUnit val="20"/>
      </c:valAx>
      <c:valAx>
        <c:axId val="133445824"/>
        <c:scaling>
          <c:orientation val="minMax"/>
          <c:max val="13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Activity / mmol. h</a:t>
                </a:r>
                <a:r>
                  <a:rPr lang="en-US" sz="1200" b="0" baseline="30000"/>
                  <a:t>-1</a:t>
                </a:r>
                <a:r>
                  <a:rPr lang="en-US" sz="1200" b="0" baseline="0"/>
                  <a:t>.</a:t>
                </a:r>
                <a:r>
                  <a:rPr lang="en-US" sz="1200" b="0"/>
                  <a:t>g</a:t>
                </a:r>
                <a:r>
                  <a:rPr lang="en-US" sz="1200" b="0" baseline="-25000"/>
                  <a:t>cat</a:t>
                </a:r>
                <a:r>
                  <a:rPr lang="en-US" sz="1200" b="0" baseline="30000"/>
                  <a:t>-1</a:t>
                </a:r>
                <a:r>
                  <a:rPr lang="en-US" sz="1200" b="0"/>
                  <a:t> </a:t>
                </a:r>
              </a:p>
            </c:rich>
          </c:tx>
          <c:layout>
            <c:manualLayout>
              <c:xMode val="edge"/>
              <c:yMode val="edge"/>
              <c:x val="0"/>
              <c:y val="0.2071930917582534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33445248"/>
        <c:crosses val="autoZero"/>
        <c:crossBetween val="midCat"/>
        <c:majorUnit val="20"/>
      </c:valAx>
      <c:spPr>
        <a:noFill/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86041666666667"/>
          <c:y val="5.1400694444444436E-2"/>
          <c:w val="0.6111868055555556"/>
          <c:h val="0.65406388888888878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Sheet1!$I$18</c:f>
              <c:strCache>
                <c:ptCount val="1"/>
                <c:pt idx="0">
                  <c:v>HPW/SBA-15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Sheet1!$L$22:$L$30</c:f>
              <c:numCache>
                <c:formatCode>0.0</c:formatCode>
                <c:ptCount val="9"/>
                <c:pt idx="0">
                  <c:v>3.2</c:v>
                </c:pt>
                <c:pt idx="1">
                  <c:v>4.3</c:v>
                </c:pt>
                <c:pt idx="2">
                  <c:v>9</c:v>
                </c:pt>
                <c:pt idx="3">
                  <c:v>13</c:v>
                </c:pt>
                <c:pt idx="4">
                  <c:v>16.899999999999999</c:v>
                </c:pt>
                <c:pt idx="5">
                  <c:v>19.899999999999999</c:v>
                </c:pt>
                <c:pt idx="6">
                  <c:v>38.200000000000003</c:v>
                </c:pt>
                <c:pt idx="7">
                  <c:v>55.7</c:v>
                </c:pt>
                <c:pt idx="8">
                  <c:v>100</c:v>
                </c:pt>
              </c:numCache>
            </c:numRef>
          </c:xVal>
          <c:yVal>
            <c:numRef>
              <c:f>Sheet1!$U$22:$U$30</c:f>
              <c:numCache>
                <c:formatCode>0.0</c:formatCode>
                <c:ptCount val="9"/>
                <c:pt idx="0">
                  <c:v>251.16790999143942</c:v>
                </c:pt>
                <c:pt idx="1">
                  <c:v>204.42644348894351</c:v>
                </c:pt>
                <c:pt idx="2">
                  <c:v>437.83409448229389</c:v>
                </c:pt>
                <c:pt idx="3">
                  <c:v>415.15994903091672</c:v>
                </c:pt>
                <c:pt idx="4">
                  <c:v>422.07363613613614</c:v>
                </c:pt>
                <c:pt idx="5">
                  <c:v>160.0173020702822</c:v>
                </c:pt>
                <c:pt idx="6">
                  <c:v>56.357226792009399</c:v>
                </c:pt>
                <c:pt idx="7">
                  <c:v>62.765925570803617</c:v>
                </c:pt>
                <c:pt idx="8">
                  <c:v>16.872753527429623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Sheet1!$B$18</c:f>
              <c:strCache>
                <c:ptCount val="1"/>
                <c:pt idx="0">
                  <c:v>HPW/Fumed Silica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Sheet1!$B$22:$B$30</c:f>
              <c:numCache>
                <c:formatCode>0.0</c:formatCode>
                <c:ptCount val="9"/>
                <c:pt idx="0">
                  <c:v>2.2000000000000002</c:v>
                </c:pt>
                <c:pt idx="1">
                  <c:v>6.1</c:v>
                </c:pt>
                <c:pt idx="2">
                  <c:v>6.2</c:v>
                </c:pt>
                <c:pt idx="3">
                  <c:v>11.7</c:v>
                </c:pt>
                <c:pt idx="4">
                  <c:v>13</c:v>
                </c:pt>
                <c:pt idx="5">
                  <c:v>15.5</c:v>
                </c:pt>
                <c:pt idx="6">
                  <c:v>34.9</c:v>
                </c:pt>
                <c:pt idx="7">
                  <c:v>59.6</c:v>
                </c:pt>
                <c:pt idx="8">
                  <c:v>100</c:v>
                </c:pt>
              </c:numCache>
            </c:numRef>
          </c:xVal>
          <c:yVal>
            <c:numRef>
              <c:f>Sheet1!$K$22:$K$30</c:f>
              <c:numCache>
                <c:formatCode>0.0</c:formatCode>
                <c:ptCount val="9"/>
                <c:pt idx="0">
                  <c:v>207.79147348185006</c:v>
                </c:pt>
                <c:pt idx="1">
                  <c:v>128.75826470247071</c:v>
                </c:pt>
                <c:pt idx="2">
                  <c:v>96.834992887624466</c:v>
                </c:pt>
                <c:pt idx="3">
                  <c:v>137.027027027027</c:v>
                </c:pt>
                <c:pt idx="4">
                  <c:v>103.1799125858532</c:v>
                </c:pt>
                <c:pt idx="5">
                  <c:v>157.31424493800728</c:v>
                </c:pt>
                <c:pt idx="6">
                  <c:v>101.18199594943779</c:v>
                </c:pt>
                <c:pt idx="7">
                  <c:v>79.887781105703155</c:v>
                </c:pt>
                <c:pt idx="8">
                  <c:v>16.872753527429623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444096"/>
        <c:axId val="133444672"/>
      </c:scatterChart>
      <c:valAx>
        <c:axId val="133444096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Bulk W</a:t>
                </a:r>
                <a:r>
                  <a:rPr lang="en-US" sz="900" baseline="0"/>
                  <a:t> loading / wt%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21630486111111116"/>
              <c:y val="0.8823041666666666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133444672"/>
        <c:crosses val="autoZero"/>
        <c:crossBetween val="midCat"/>
        <c:majorUnit val="20"/>
      </c:valAx>
      <c:valAx>
        <c:axId val="133444672"/>
        <c:scaling>
          <c:orientation val="minMax"/>
          <c:max val="45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 algn="ctr" rtl="0">
                  <a:defRPr sz="900"/>
                </a:pPr>
                <a:r>
                  <a:rPr lang="en-US" sz="900"/>
                  <a:t>TOF / h-1 </a:t>
                </a:r>
              </a:p>
            </c:rich>
          </c:tx>
          <c:layout>
            <c:manualLayout>
              <c:xMode val="edge"/>
              <c:yMode val="edge"/>
              <c:x val="0"/>
              <c:y val="0.2144657173526550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133444096"/>
        <c:crosses val="autoZero"/>
        <c:crossBetween val="midCat"/>
        <c:majorUnit val="100"/>
      </c:valAx>
      <c:spPr>
        <a:noFill/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833298611111112"/>
          <c:y val="3.1320138888888883E-2"/>
          <c:w val="0.73080486111111109"/>
          <c:h val="0.8141118055555555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Sheet1!$I$18</c:f>
              <c:strCache>
                <c:ptCount val="1"/>
                <c:pt idx="0">
                  <c:v>HPW/SBA-15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Sheet1!$L$22:$L$29</c:f>
              <c:numCache>
                <c:formatCode>0.0</c:formatCode>
                <c:ptCount val="8"/>
                <c:pt idx="0">
                  <c:v>3.2</c:v>
                </c:pt>
                <c:pt idx="1">
                  <c:v>4.3</c:v>
                </c:pt>
                <c:pt idx="2">
                  <c:v>9</c:v>
                </c:pt>
                <c:pt idx="3">
                  <c:v>13</c:v>
                </c:pt>
                <c:pt idx="4">
                  <c:v>16.899999999999999</c:v>
                </c:pt>
                <c:pt idx="5">
                  <c:v>19.899999999999999</c:v>
                </c:pt>
                <c:pt idx="6">
                  <c:v>38.200000000000003</c:v>
                </c:pt>
                <c:pt idx="7">
                  <c:v>55.7</c:v>
                </c:pt>
              </c:numCache>
            </c:numRef>
          </c:xVal>
          <c:yVal>
            <c:numRef>
              <c:f>Sheet1!$P$22:$P$29</c:f>
              <c:numCache>
                <c:formatCode>0.0</c:formatCode>
                <c:ptCount val="8"/>
                <c:pt idx="0">
                  <c:v>11.736000000000001</c:v>
                </c:pt>
                <c:pt idx="1">
                  <c:v>15.214</c:v>
                </c:pt>
                <c:pt idx="2">
                  <c:v>33.417999999999999</c:v>
                </c:pt>
                <c:pt idx="3">
                  <c:v>35.374000000000002</c:v>
                </c:pt>
                <c:pt idx="4">
                  <c:v>38.551000000000002</c:v>
                </c:pt>
                <c:pt idx="5">
                  <c:v>15.326000000000001</c:v>
                </c:pt>
                <c:pt idx="6">
                  <c:v>9.5920000000000005</c:v>
                </c:pt>
                <c:pt idx="7">
                  <c:v>11.97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Sheet1!$B$18</c:f>
              <c:strCache>
                <c:ptCount val="1"/>
                <c:pt idx="0">
                  <c:v>HPW/Fumed Silica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Sheet1!$B$22:$B$29</c:f>
              <c:numCache>
                <c:formatCode>0.0</c:formatCode>
                <c:ptCount val="8"/>
                <c:pt idx="0">
                  <c:v>2.2000000000000002</c:v>
                </c:pt>
                <c:pt idx="1">
                  <c:v>6.1</c:v>
                </c:pt>
                <c:pt idx="2">
                  <c:v>6.2</c:v>
                </c:pt>
                <c:pt idx="3">
                  <c:v>11.7</c:v>
                </c:pt>
                <c:pt idx="4">
                  <c:v>13</c:v>
                </c:pt>
                <c:pt idx="5">
                  <c:v>15.5</c:v>
                </c:pt>
                <c:pt idx="6">
                  <c:v>34.9</c:v>
                </c:pt>
                <c:pt idx="7">
                  <c:v>59.6</c:v>
                </c:pt>
              </c:numCache>
            </c:numRef>
          </c:xVal>
          <c:yVal>
            <c:numRef>
              <c:f>Sheet1!$F$22:$F$29</c:f>
              <c:numCache>
                <c:formatCode>0.0</c:formatCode>
                <c:ptCount val="8"/>
                <c:pt idx="0">
                  <c:v>4.2</c:v>
                </c:pt>
                <c:pt idx="1">
                  <c:v>6.343</c:v>
                </c:pt>
                <c:pt idx="2">
                  <c:v>5.0570000000000004</c:v>
                </c:pt>
                <c:pt idx="3">
                  <c:v>8.1120000000000001</c:v>
                </c:pt>
                <c:pt idx="4">
                  <c:v>6.61</c:v>
                </c:pt>
                <c:pt idx="5">
                  <c:v>10.077999999999999</c:v>
                </c:pt>
                <c:pt idx="6">
                  <c:v>8.2789999999999999</c:v>
                </c:pt>
                <c:pt idx="7">
                  <c:v>7.8369999999999997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545856"/>
        <c:axId val="125546432"/>
      </c:scatterChart>
      <c:valAx>
        <c:axId val="125545856"/>
        <c:scaling>
          <c:orientation val="minMax"/>
          <c:max val="6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Bulk W loading / wt%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5546432"/>
        <c:crosses val="autoZero"/>
        <c:crossBetween val="midCat"/>
        <c:majorUnit val="20"/>
      </c:valAx>
      <c:valAx>
        <c:axId val="1255464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Conversion %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5545856"/>
        <c:crosses val="autoZero"/>
        <c:crossBetween val="midCat"/>
      </c:valAx>
      <c:spPr>
        <a:solidFill>
          <a:sysClr val="window" lastClr="FFFFFF"/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43813680555555556"/>
          <c:y val="3.6247916666666671E-2"/>
          <c:w val="0.46043958333333335"/>
          <c:h val="0.11611527777777778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833298611111112"/>
          <c:y val="3.1320138888888883E-2"/>
          <c:w val="0.73080486111111109"/>
          <c:h val="0.8141118055555555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Sheet1!$I$18</c:f>
              <c:strCache>
                <c:ptCount val="1"/>
                <c:pt idx="0">
                  <c:v>HPW/SBA-15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Sheet1!$L$22:$L$29</c:f>
              <c:numCache>
                <c:formatCode>0.0</c:formatCode>
                <c:ptCount val="8"/>
                <c:pt idx="0">
                  <c:v>3.2</c:v>
                </c:pt>
                <c:pt idx="1">
                  <c:v>4.3</c:v>
                </c:pt>
                <c:pt idx="2">
                  <c:v>9</c:v>
                </c:pt>
                <c:pt idx="3">
                  <c:v>13</c:v>
                </c:pt>
                <c:pt idx="4">
                  <c:v>16.899999999999999</c:v>
                </c:pt>
                <c:pt idx="5">
                  <c:v>19.899999999999999</c:v>
                </c:pt>
                <c:pt idx="6">
                  <c:v>38.200000000000003</c:v>
                </c:pt>
                <c:pt idx="7">
                  <c:v>55.7</c:v>
                </c:pt>
              </c:numCache>
            </c:numRef>
          </c:xVal>
          <c:yVal>
            <c:numRef>
              <c:f>Sheet1!$V$21:$V$28</c:f>
              <c:numCache>
                <c:formatCode>General</c:formatCode>
                <c:ptCount val="8"/>
              </c:numCache>
            </c:numRef>
          </c:yVal>
          <c:smooth val="0"/>
        </c:ser>
        <c:ser>
          <c:idx val="1"/>
          <c:order val="1"/>
          <c:tx>
            <c:strRef>
              <c:f>Sheet1!$B$18</c:f>
              <c:strCache>
                <c:ptCount val="1"/>
                <c:pt idx="0">
                  <c:v>HPW/Fumed Silica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Sheet1!$B$22:$B$29</c:f>
              <c:numCache>
                <c:formatCode>0.0</c:formatCode>
                <c:ptCount val="8"/>
                <c:pt idx="0">
                  <c:v>2.2000000000000002</c:v>
                </c:pt>
                <c:pt idx="1">
                  <c:v>6.1</c:v>
                </c:pt>
                <c:pt idx="2">
                  <c:v>6.2</c:v>
                </c:pt>
                <c:pt idx="3">
                  <c:v>11.7</c:v>
                </c:pt>
                <c:pt idx="4">
                  <c:v>13</c:v>
                </c:pt>
                <c:pt idx="5">
                  <c:v>15.5</c:v>
                </c:pt>
                <c:pt idx="6">
                  <c:v>34.9</c:v>
                </c:pt>
                <c:pt idx="7">
                  <c:v>59.6</c:v>
                </c:pt>
              </c:numCache>
            </c:numRef>
          </c:xVal>
          <c:yVal>
            <c:numRef>
              <c:f>Sheet1!$W$21:$W$28</c:f>
              <c:numCache>
                <c:formatCode>General</c:formatCode>
                <c:ptCount val="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548736"/>
        <c:axId val="125549312"/>
      </c:scatterChart>
      <c:valAx>
        <c:axId val="125548736"/>
        <c:scaling>
          <c:orientation val="minMax"/>
          <c:max val="6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Bulk W loading / wt%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5549312"/>
        <c:crosses val="autoZero"/>
        <c:crossBetween val="midCat"/>
        <c:majorUnit val="20"/>
      </c:valAx>
      <c:valAx>
        <c:axId val="125549312"/>
        <c:scaling>
          <c:orientation val="minMax"/>
          <c:max val="3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Monocyclics : Polycyclics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25548736"/>
        <c:crosses val="autoZero"/>
        <c:crossBetween val="midCat"/>
      </c:valAx>
      <c:spPr>
        <a:solidFill>
          <a:sysClr val="window" lastClr="FFFFFF"/>
        </a:solidFill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43813680555555556"/>
          <c:y val="3.6247916666666671E-2"/>
          <c:w val="0.46043958333333335"/>
          <c:h val="0.1161152777777777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0</xdr:row>
      <xdr:rowOff>78581</xdr:rowOff>
    </xdr:from>
    <xdr:to>
      <xdr:col>9</xdr:col>
      <xdr:colOff>740050</xdr:colOff>
      <xdr:row>16</xdr:row>
      <xdr:rowOff>37581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126773</xdr:colOff>
      <xdr:row>6</xdr:row>
      <xdr:rowOff>41388</xdr:rowOff>
    </xdr:from>
    <xdr:to>
      <xdr:col>20</xdr:col>
      <xdr:colOff>399143</xdr:colOff>
      <xdr:row>14</xdr:row>
      <xdr:rowOff>20887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0</xdr:row>
      <xdr:rowOff>76199</xdr:rowOff>
    </xdr:from>
    <xdr:to>
      <xdr:col>3</xdr:col>
      <xdr:colOff>245657</xdr:colOff>
      <xdr:row>16</xdr:row>
      <xdr:rowOff>53342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176213</xdr:colOff>
      <xdr:row>0</xdr:row>
      <xdr:rowOff>59532</xdr:rowOff>
    </xdr:from>
    <xdr:to>
      <xdr:col>14</xdr:col>
      <xdr:colOff>446363</xdr:colOff>
      <xdr:row>15</xdr:row>
      <xdr:rowOff>82032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0.21497</cdr:x>
      <cdr:y>0.13312</cdr:y>
    </cdr:from>
    <cdr:to>
      <cdr:x>0.87643</cdr:x>
      <cdr:y>0.66807</cdr:y>
    </cdr:to>
    <cdr:sp macro="" textlink="">
      <cdr:nvSpPr>
        <cdr:cNvPr id="2" name="Freeform 1"/>
        <cdr:cNvSpPr/>
      </cdr:nvSpPr>
      <cdr:spPr>
        <a:xfrm xmlns:a="http://schemas.openxmlformats.org/drawingml/2006/main">
          <a:off x="619125" y="383390"/>
          <a:ext cx="1905000" cy="1540660"/>
        </a:xfrm>
        <a:custGeom xmlns:a="http://schemas.openxmlformats.org/drawingml/2006/main">
          <a:avLst/>
          <a:gdLst>
            <a:gd name="connsiteX0" fmla="*/ 0 w 1933575"/>
            <a:gd name="connsiteY0" fmla="*/ 1445411 h 1582335"/>
            <a:gd name="connsiteX1" fmla="*/ 200025 w 1933575"/>
            <a:gd name="connsiteY1" fmla="*/ 302411 h 1582335"/>
            <a:gd name="connsiteX2" fmla="*/ 514350 w 1933575"/>
            <a:gd name="connsiteY2" fmla="*/ 73811 h 1582335"/>
            <a:gd name="connsiteX3" fmla="*/ 723900 w 1933575"/>
            <a:gd name="connsiteY3" fmla="*/ 1388261 h 1582335"/>
            <a:gd name="connsiteX4" fmla="*/ 1933575 w 1933575"/>
            <a:gd name="connsiteY4" fmla="*/ 1550186 h 15823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933575" h="1582335">
              <a:moveTo>
                <a:pt x="0" y="1445411"/>
              </a:moveTo>
              <a:cubicBezTo>
                <a:pt x="57150" y="988211"/>
                <a:pt x="114300" y="531011"/>
                <a:pt x="200025" y="302411"/>
              </a:cubicBezTo>
              <a:cubicBezTo>
                <a:pt x="285750" y="73811"/>
                <a:pt x="427038" y="-107164"/>
                <a:pt x="514350" y="73811"/>
              </a:cubicBezTo>
              <a:cubicBezTo>
                <a:pt x="601662" y="254786"/>
                <a:pt x="487363" y="1142199"/>
                <a:pt x="723900" y="1388261"/>
              </a:cubicBezTo>
              <a:cubicBezTo>
                <a:pt x="960437" y="1634323"/>
                <a:pt x="1447006" y="1592254"/>
                <a:pt x="1933575" y="1550186"/>
              </a:cubicBezTo>
            </a:path>
          </a:pathLst>
        </a:cu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U30"/>
  <sheetViews>
    <sheetView tabSelected="1" zoomScale="70" zoomScaleNormal="70" workbookViewId="0">
      <selection activeCell="T22" sqref="T22:T29"/>
    </sheetView>
  </sheetViews>
  <sheetFormatPr defaultRowHeight="14.5" x14ac:dyDescent="0.35"/>
  <cols>
    <col min="3" max="3" width="21.90625" bestFit="1" customWidth="1"/>
    <col min="4" max="4" width="10.36328125" bestFit="1" customWidth="1"/>
    <col min="5" max="5" width="22.26953125" bestFit="1" customWidth="1"/>
    <col min="10" max="10" width="21.36328125" bestFit="1" customWidth="1"/>
    <col min="11" max="11" width="10.36328125" bestFit="1" customWidth="1"/>
    <col min="14" max="14" width="11.7265625" customWidth="1"/>
  </cols>
  <sheetData>
    <row r="6" spans="17:17" x14ac:dyDescent="0.35">
      <c r="Q6" t="s">
        <v>10</v>
      </c>
    </row>
    <row r="7" spans="17:17" x14ac:dyDescent="0.35">
      <c r="Q7" t="s">
        <v>11</v>
      </c>
    </row>
    <row r="18" spans="2:21" ht="15" x14ac:dyDescent="0.25">
      <c r="B18" s="3" t="s">
        <v>7</v>
      </c>
      <c r="C18" s="4"/>
      <c r="I18" s="3" t="s">
        <v>8</v>
      </c>
      <c r="J18" s="4"/>
    </row>
    <row r="19" spans="2:21" x14ac:dyDescent="0.35">
      <c r="B19" s="5" t="s">
        <v>0</v>
      </c>
      <c r="C19" s="6" t="s">
        <v>2</v>
      </c>
      <c r="D19" s="6" t="s">
        <v>12</v>
      </c>
      <c r="E19" s="6" t="s">
        <v>1</v>
      </c>
      <c r="F19" s="6" t="s">
        <v>2</v>
      </c>
      <c r="G19" s="6" t="s">
        <v>3</v>
      </c>
      <c r="H19" s="6" t="s">
        <v>4</v>
      </c>
      <c r="I19" s="6"/>
      <c r="J19" s="6"/>
      <c r="K19" s="7"/>
      <c r="L19" s="5" t="s">
        <v>0</v>
      </c>
      <c r="M19" s="6" t="s">
        <v>2</v>
      </c>
      <c r="N19" s="6" t="s">
        <v>12</v>
      </c>
      <c r="O19" s="6" t="s">
        <v>1</v>
      </c>
      <c r="P19" s="6" t="s">
        <v>2</v>
      </c>
      <c r="Q19" s="6" t="s">
        <v>3</v>
      </c>
      <c r="R19" s="6" t="s">
        <v>4</v>
      </c>
      <c r="S19" s="6"/>
      <c r="T19" s="7"/>
    </row>
    <row r="20" spans="2:21" x14ac:dyDescent="0.35">
      <c r="B20" s="8"/>
      <c r="C20" s="1"/>
      <c r="D20" s="1"/>
      <c r="E20" s="1" t="s">
        <v>9</v>
      </c>
      <c r="F20" s="1"/>
      <c r="G20" s="1"/>
      <c r="H20" s="1"/>
      <c r="I20" s="1" t="s">
        <v>5</v>
      </c>
      <c r="J20" s="1" t="s">
        <v>13</v>
      </c>
      <c r="K20" s="9" t="s">
        <v>6</v>
      </c>
      <c r="L20" s="8"/>
      <c r="M20" s="1"/>
      <c r="N20" s="1"/>
      <c r="O20" s="1" t="s">
        <v>9</v>
      </c>
      <c r="P20" s="1"/>
      <c r="Q20" s="1"/>
      <c r="R20" s="1"/>
      <c r="S20" s="1" t="s">
        <v>5</v>
      </c>
      <c r="T20" s="1"/>
      <c r="U20" s="9" t="s">
        <v>6</v>
      </c>
    </row>
    <row r="21" spans="2:21" x14ac:dyDescent="0.35">
      <c r="B21" s="10">
        <v>0</v>
      </c>
      <c r="C21" s="11">
        <v>0</v>
      </c>
      <c r="D21" s="11">
        <v>0.1</v>
      </c>
      <c r="E21" s="11">
        <f>(F21/100)*126*10/4</f>
        <v>0</v>
      </c>
      <c r="F21" s="11">
        <v>0</v>
      </c>
      <c r="G21" s="11"/>
      <c r="H21" s="11"/>
      <c r="I21" s="11">
        <v>0</v>
      </c>
      <c r="J21" s="11">
        <f>I21*0.666</f>
        <v>0</v>
      </c>
      <c r="K21" s="12">
        <v>0</v>
      </c>
      <c r="L21" s="10">
        <v>0</v>
      </c>
      <c r="M21" s="11">
        <v>0</v>
      </c>
      <c r="N21" s="11">
        <v>0.1</v>
      </c>
      <c r="O21" s="11">
        <f>(P21/100)*126*10/4</f>
        <v>0</v>
      </c>
      <c r="P21" s="11">
        <v>0</v>
      </c>
      <c r="Q21" s="11"/>
      <c r="R21" s="11"/>
      <c r="S21" s="11">
        <v>0</v>
      </c>
      <c r="T21" s="11">
        <f>S21*0.666</f>
        <v>0</v>
      </c>
      <c r="U21" s="12">
        <v>0</v>
      </c>
    </row>
    <row r="22" spans="2:21" x14ac:dyDescent="0.35">
      <c r="B22" s="10">
        <v>2.2000000000000002</v>
      </c>
      <c r="C22" s="11">
        <v>1.3</v>
      </c>
      <c r="D22" s="11">
        <f t="shared" ref="D22:D29" si="0">5/60</f>
        <v>8.3333333333333329E-2</v>
      </c>
      <c r="E22" s="11">
        <f t="shared" ref="E22:E30" si="1">(F22/100)*126*10/4</f>
        <v>13.230000000000002</v>
      </c>
      <c r="F22" s="11">
        <v>4.2</v>
      </c>
      <c r="G22" s="11">
        <v>62.189</v>
      </c>
      <c r="H22" s="11">
        <v>37.811</v>
      </c>
      <c r="I22" s="11">
        <v>9.5600000000000004E-2</v>
      </c>
      <c r="J22" s="19">
        <f t="shared" ref="J22:J29" si="2">I22*0.666</f>
        <v>6.3669600000000007E-2</v>
      </c>
      <c r="K22" s="12">
        <f>E22/J22</f>
        <v>207.79147348185006</v>
      </c>
      <c r="L22" s="10">
        <v>3.2</v>
      </c>
      <c r="M22" s="11">
        <v>3.8</v>
      </c>
      <c r="N22" s="11">
        <f>15/60</f>
        <v>0.25</v>
      </c>
      <c r="O22" s="11">
        <f t="shared" ref="O22:O30" si="3">(P22/100)*126*10/4</f>
        <v>36.968400000000003</v>
      </c>
      <c r="P22" s="11">
        <v>11.736000000000001</v>
      </c>
      <c r="Q22" s="11">
        <v>53.085999999999999</v>
      </c>
      <c r="R22" s="11">
        <v>46.914000000000001</v>
      </c>
      <c r="S22" s="11">
        <v>0.221</v>
      </c>
      <c r="T22" s="19">
        <f t="shared" ref="T22:T29" si="4">S22*0.666</f>
        <v>0.14718600000000001</v>
      </c>
      <c r="U22" s="12">
        <f>O22/T22</f>
        <v>251.16790999143942</v>
      </c>
    </row>
    <row r="23" spans="2:21" x14ac:dyDescent="0.35">
      <c r="B23" s="10">
        <v>6.1</v>
      </c>
      <c r="C23" s="11">
        <v>1.3</v>
      </c>
      <c r="D23" s="11">
        <f t="shared" si="0"/>
        <v>8.3333333333333329E-2</v>
      </c>
      <c r="E23" s="11">
        <f t="shared" si="1"/>
        <v>19.980450000000001</v>
      </c>
      <c r="F23" s="11">
        <v>6.343</v>
      </c>
      <c r="G23" s="11"/>
      <c r="H23" s="11"/>
      <c r="I23" s="11">
        <v>0.23300000000000001</v>
      </c>
      <c r="J23" s="19">
        <f t="shared" si="2"/>
        <v>0.15517800000000001</v>
      </c>
      <c r="K23" s="12">
        <f t="shared" ref="K23:K30" si="5">E23/J23</f>
        <v>128.75826470247071</v>
      </c>
      <c r="L23" s="10">
        <v>4.3</v>
      </c>
      <c r="M23" s="11">
        <v>4.2</v>
      </c>
      <c r="N23" s="11">
        <f>15/60</f>
        <v>0.25</v>
      </c>
      <c r="O23" s="11">
        <f t="shared" si="3"/>
        <v>47.924100000000003</v>
      </c>
      <c r="P23" s="11">
        <v>15.214</v>
      </c>
      <c r="Q23" s="11"/>
      <c r="R23" s="11"/>
      <c r="S23" s="11">
        <v>0.35199999999999998</v>
      </c>
      <c r="T23" s="19">
        <f t="shared" si="4"/>
        <v>0.234432</v>
      </c>
      <c r="U23" s="12">
        <f t="shared" ref="U23:U30" si="6">O23/T23</f>
        <v>204.42644348894351</v>
      </c>
    </row>
    <row r="24" spans="2:21" x14ac:dyDescent="0.35">
      <c r="B24" s="10">
        <v>6.2</v>
      </c>
      <c r="C24" s="11">
        <v>1.3</v>
      </c>
      <c r="D24" s="11">
        <f t="shared" si="0"/>
        <v>8.3333333333333329E-2</v>
      </c>
      <c r="E24" s="11">
        <f t="shared" si="1"/>
        <v>15.929550000000001</v>
      </c>
      <c r="F24" s="11">
        <v>5.0570000000000004</v>
      </c>
      <c r="G24" s="11">
        <v>57.11</v>
      </c>
      <c r="H24" s="11">
        <v>42.89</v>
      </c>
      <c r="I24" s="11">
        <v>0.247</v>
      </c>
      <c r="J24" s="19">
        <f t="shared" si="2"/>
        <v>0.16450200000000001</v>
      </c>
      <c r="K24" s="12">
        <f t="shared" si="5"/>
        <v>96.834992887624466</v>
      </c>
      <c r="L24" s="10">
        <v>9</v>
      </c>
      <c r="M24" s="11">
        <v>12.6</v>
      </c>
      <c r="N24" s="11">
        <f>15/60</f>
        <v>0.25</v>
      </c>
      <c r="O24" s="11">
        <f t="shared" si="3"/>
        <v>105.26669999999999</v>
      </c>
      <c r="P24" s="13">
        <v>33.417999999999999</v>
      </c>
      <c r="Q24" s="11">
        <v>52.991999999999997</v>
      </c>
      <c r="R24" s="11">
        <v>47.008000000000003</v>
      </c>
      <c r="S24" s="11">
        <v>0.36099999999999999</v>
      </c>
      <c r="T24" s="19">
        <f t="shared" si="4"/>
        <v>0.240426</v>
      </c>
      <c r="U24" s="12">
        <f t="shared" si="6"/>
        <v>437.83409448229389</v>
      </c>
    </row>
    <row r="25" spans="2:21" x14ac:dyDescent="0.35">
      <c r="B25" s="10">
        <v>11.7</v>
      </c>
      <c r="C25" s="11">
        <v>3.7</v>
      </c>
      <c r="D25" s="11">
        <f t="shared" si="0"/>
        <v>8.3333333333333329E-2</v>
      </c>
      <c r="E25" s="11">
        <f t="shared" si="1"/>
        <v>25.552799999999998</v>
      </c>
      <c r="F25" s="11">
        <v>8.1120000000000001</v>
      </c>
      <c r="G25" s="11">
        <v>52.314</v>
      </c>
      <c r="H25" s="11">
        <v>47.686</v>
      </c>
      <c r="I25" s="11">
        <v>0.28000000000000003</v>
      </c>
      <c r="J25" s="19">
        <f t="shared" si="2"/>
        <v>0.18648000000000003</v>
      </c>
      <c r="K25" s="12">
        <f t="shared" si="5"/>
        <v>137.027027027027</v>
      </c>
      <c r="L25" s="10">
        <v>13</v>
      </c>
      <c r="M25" s="11">
        <v>15.3</v>
      </c>
      <c r="N25" s="11">
        <f>15/60</f>
        <v>0.25</v>
      </c>
      <c r="O25" s="11">
        <f t="shared" si="3"/>
        <v>111.4281</v>
      </c>
      <c r="P25" s="14">
        <v>35.374000000000002</v>
      </c>
      <c r="Q25" s="11"/>
      <c r="R25" s="11"/>
      <c r="S25" s="11">
        <v>0.40300000000000002</v>
      </c>
      <c r="T25" s="19">
        <f t="shared" si="4"/>
        <v>0.26839800000000003</v>
      </c>
      <c r="U25" s="12">
        <f t="shared" si="6"/>
        <v>415.15994903091672</v>
      </c>
    </row>
    <row r="26" spans="2:21" x14ac:dyDescent="0.35">
      <c r="B26" s="10">
        <v>13</v>
      </c>
      <c r="C26" s="11">
        <v>4.2</v>
      </c>
      <c r="D26" s="11">
        <f t="shared" si="0"/>
        <v>8.3333333333333329E-2</v>
      </c>
      <c r="E26" s="11">
        <f t="shared" si="1"/>
        <v>20.821500000000004</v>
      </c>
      <c r="F26" s="11">
        <v>6.61</v>
      </c>
      <c r="G26" s="11"/>
      <c r="H26" s="11"/>
      <c r="I26" s="11">
        <v>0.30299999999999999</v>
      </c>
      <c r="J26" s="19">
        <f t="shared" si="2"/>
        <v>0.20179800000000001</v>
      </c>
      <c r="K26" s="12">
        <f t="shared" si="5"/>
        <v>103.1799125858532</v>
      </c>
      <c r="L26" s="10">
        <v>16.899999999999999</v>
      </c>
      <c r="M26" s="11">
        <v>14.2</v>
      </c>
      <c r="N26" s="11">
        <f>15/60</f>
        <v>0.25</v>
      </c>
      <c r="O26" s="11">
        <f t="shared" si="3"/>
        <v>121.43565000000001</v>
      </c>
      <c r="P26" s="11">
        <v>38.551000000000002</v>
      </c>
      <c r="Q26" s="11">
        <v>51.006</v>
      </c>
      <c r="R26" s="11">
        <v>48.994</v>
      </c>
      <c r="S26" s="11">
        <v>0.432</v>
      </c>
      <c r="T26" s="19">
        <f t="shared" si="4"/>
        <v>0.28771200000000002</v>
      </c>
      <c r="U26" s="12">
        <f t="shared" si="6"/>
        <v>422.07363613613614</v>
      </c>
    </row>
    <row r="27" spans="2:21" x14ac:dyDescent="0.35">
      <c r="B27" s="10">
        <v>15.5</v>
      </c>
      <c r="C27" s="11">
        <v>2.9</v>
      </c>
      <c r="D27" s="11">
        <f t="shared" si="0"/>
        <v>8.3333333333333329E-2</v>
      </c>
      <c r="E27" s="11">
        <f t="shared" si="1"/>
        <v>31.745699999999996</v>
      </c>
      <c r="F27" s="11">
        <v>10.077999999999999</v>
      </c>
      <c r="G27" s="11"/>
      <c r="H27" s="11"/>
      <c r="I27" s="11">
        <v>0.30299999999999999</v>
      </c>
      <c r="J27" s="19">
        <f t="shared" si="2"/>
        <v>0.20179800000000001</v>
      </c>
      <c r="K27" s="12">
        <f t="shared" si="5"/>
        <v>157.31424493800728</v>
      </c>
      <c r="L27" s="10">
        <v>19.899999999999999</v>
      </c>
      <c r="M27" s="11">
        <v>5.4</v>
      </c>
      <c r="N27" s="11">
        <f>5/60</f>
        <v>8.3333333333333329E-2</v>
      </c>
      <c r="O27" s="11">
        <f t="shared" si="3"/>
        <v>48.276900000000005</v>
      </c>
      <c r="P27" s="11">
        <v>15.326000000000001</v>
      </c>
      <c r="Q27" s="11"/>
      <c r="R27" s="11"/>
      <c r="S27" s="11">
        <v>0.45300000000000001</v>
      </c>
      <c r="T27" s="19">
        <f t="shared" si="4"/>
        <v>0.30169800000000002</v>
      </c>
      <c r="U27" s="12">
        <f t="shared" si="6"/>
        <v>160.0173020702822</v>
      </c>
    </row>
    <row r="28" spans="2:21" x14ac:dyDescent="0.35">
      <c r="B28" s="10">
        <v>34.9</v>
      </c>
      <c r="C28" s="11">
        <v>1.62</v>
      </c>
      <c r="D28" s="11">
        <f t="shared" si="0"/>
        <v>8.3333333333333329E-2</v>
      </c>
      <c r="E28" s="11">
        <f t="shared" si="1"/>
        <v>26.078849999999999</v>
      </c>
      <c r="F28" s="11">
        <v>8.2789999999999999</v>
      </c>
      <c r="G28" s="11">
        <v>50.192</v>
      </c>
      <c r="H28" s="11">
        <v>49.808</v>
      </c>
      <c r="I28" s="11">
        <v>0.38700000000000001</v>
      </c>
      <c r="J28" s="19">
        <f t="shared" si="2"/>
        <v>0.25774200000000003</v>
      </c>
      <c r="K28" s="12">
        <f t="shared" si="5"/>
        <v>101.18199594943779</v>
      </c>
      <c r="L28" s="10">
        <v>38.200000000000003</v>
      </c>
      <c r="M28" s="11">
        <v>3.6</v>
      </c>
      <c r="N28" s="11">
        <f>15/60</f>
        <v>0.25</v>
      </c>
      <c r="O28" s="11">
        <f t="shared" si="3"/>
        <v>30.214800000000004</v>
      </c>
      <c r="P28" s="11">
        <v>9.5920000000000005</v>
      </c>
      <c r="Q28" s="11">
        <v>55.34</v>
      </c>
      <c r="R28" s="11">
        <v>44.66</v>
      </c>
      <c r="S28" s="11">
        <v>0.80500000000000005</v>
      </c>
      <c r="T28" s="19">
        <f t="shared" si="4"/>
        <v>0.53613000000000011</v>
      </c>
      <c r="U28" s="12">
        <f t="shared" si="6"/>
        <v>56.357226792009399</v>
      </c>
    </row>
    <row r="29" spans="2:21" x14ac:dyDescent="0.35">
      <c r="B29" s="15">
        <v>59.6</v>
      </c>
      <c r="C29" s="11">
        <v>1.62</v>
      </c>
      <c r="D29" s="11">
        <f t="shared" si="0"/>
        <v>8.3333333333333329E-2</v>
      </c>
      <c r="E29" s="11">
        <f t="shared" si="1"/>
        <v>24.68655</v>
      </c>
      <c r="F29" s="16">
        <v>7.8369999999999997</v>
      </c>
      <c r="G29" s="16">
        <v>58.188000000000002</v>
      </c>
      <c r="H29" s="16">
        <v>41.811999999999998</v>
      </c>
      <c r="I29" s="16">
        <v>0.46398699999999998</v>
      </c>
      <c r="J29" s="19">
        <f t="shared" si="2"/>
        <v>0.30901534200000003</v>
      </c>
      <c r="K29" s="12">
        <f t="shared" si="5"/>
        <v>79.887781105703155</v>
      </c>
      <c r="L29" s="15">
        <v>55.7</v>
      </c>
      <c r="M29" s="11">
        <v>2.9</v>
      </c>
      <c r="N29" s="11">
        <f>5/60</f>
        <v>8.3333333333333329E-2</v>
      </c>
      <c r="O29" s="11">
        <f t="shared" si="3"/>
        <v>37.705500000000001</v>
      </c>
      <c r="P29" s="16">
        <v>11.97</v>
      </c>
      <c r="Q29" s="16">
        <v>52.521000000000001</v>
      </c>
      <c r="R29" s="16">
        <v>47.478999999999999</v>
      </c>
      <c r="S29" s="16">
        <v>0.90200000000000002</v>
      </c>
      <c r="T29" s="19">
        <f t="shared" si="4"/>
        <v>0.60073200000000004</v>
      </c>
      <c r="U29" s="12">
        <f t="shared" si="6"/>
        <v>62.765925570803617</v>
      </c>
    </row>
    <row r="30" spans="2:21" x14ac:dyDescent="0.35">
      <c r="B30" s="17">
        <v>100</v>
      </c>
      <c r="C30">
        <v>5.3564296909999998</v>
      </c>
      <c r="E30" s="11">
        <f t="shared" si="1"/>
        <v>16.872753527429623</v>
      </c>
      <c r="F30" s="18">
        <v>5.3564296912474996</v>
      </c>
      <c r="J30" s="2">
        <v>1</v>
      </c>
      <c r="K30" s="12">
        <f t="shared" si="5"/>
        <v>16.872753527429623</v>
      </c>
      <c r="L30" s="17">
        <v>100</v>
      </c>
      <c r="O30" s="11">
        <f t="shared" si="3"/>
        <v>16.872753527429623</v>
      </c>
      <c r="P30" s="18">
        <v>5.3564296912474996</v>
      </c>
      <c r="T30">
        <v>1</v>
      </c>
      <c r="U30" s="12">
        <f t="shared" si="6"/>
        <v>16.872753527429623</v>
      </c>
    </row>
  </sheetData>
  <pageMargins left="0.7" right="0.7" top="0.75" bottom="0.75" header="0.3" footer="0.3"/>
  <pageSetup paperSize="9" orientation="portrait" r:id="rId1"/>
  <ignoredErrors>
    <ignoredError sqref="N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2016-02-22T20:45:52Z</dcterms:modified>
</cp:coreProperties>
</file>