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120" windowWidth="15480" windowHeight="7980" activeTab="1"/>
  </bookViews>
  <sheets>
    <sheet name="XRD Spectra" sheetId="1" r:id="rId1"/>
    <sheet name="Scherrer Fitting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3" i="2" l="1"/>
  <c r="F13" i="2" s="1"/>
  <c r="E12" i="2" l="1"/>
  <c r="F12" i="2" s="1"/>
  <c r="M12" i="2"/>
  <c r="E28" i="2"/>
  <c r="E10" i="2"/>
  <c r="F10" i="2" s="1"/>
  <c r="E25" i="2" l="1"/>
  <c r="E26" i="2"/>
  <c r="E27" i="2"/>
  <c r="E29" i="2"/>
  <c r="E30" i="2"/>
  <c r="E31" i="2"/>
  <c r="E32" i="2"/>
  <c r="E9" i="2" l="1"/>
  <c r="E11" i="2"/>
  <c r="E8" i="2" l="1"/>
  <c r="M16" i="2"/>
  <c r="M15" i="2"/>
  <c r="M8" i="2"/>
  <c r="E15" i="2"/>
  <c r="F15" i="2" s="1"/>
  <c r="M14" i="2"/>
  <c r="E14" i="2"/>
  <c r="M7" i="2"/>
  <c r="F8" i="2" l="1"/>
  <c r="F9" i="2"/>
  <c r="F11" i="2"/>
  <c r="F14" i="2"/>
  <c r="M13" i="2"/>
  <c r="M9" i="2"/>
  <c r="M11" i="2"/>
  <c r="E7" i="2"/>
  <c r="F7" i="2" s="1"/>
</calcChain>
</file>

<file path=xl/sharedStrings.xml><?xml version="1.0" encoding="utf-8"?>
<sst xmlns="http://schemas.openxmlformats.org/spreadsheetml/2006/main" count="31" uniqueCount="23">
  <si>
    <t>Particle Size</t>
  </si>
  <si>
    <t>=</t>
  </si>
  <si>
    <t>Kλ</t>
  </si>
  <si>
    <t>K =</t>
  </si>
  <si>
    <r>
      <t>[SQRT (B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-S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)]Cosθ</t>
    </r>
  </si>
  <si>
    <t>S=</t>
  </si>
  <si>
    <t>X-Ray Diffractometer Broadening</t>
  </si>
  <si>
    <t>2θ</t>
  </si>
  <si>
    <t>FWHM (B)</t>
  </si>
  <si>
    <t>Particle Size/m</t>
  </si>
  <si>
    <t>St. Dev.</t>
  </si>
  <si>
    <t>95% Conf</t>
  </si>
  <si>
    <t>nm</t>
  </si>
  <si>
    <t>Particle Size / nm</t>
  </si>
  <si>
    <t>Lattice parameter</t>
  </si>
  <si>
    <t>wave=(2asintheta)/root3</t>
  </si>
  <si>
    <t>Cubic a parameters</t>
  </si>
  <si>
    <r>
      <t>d=SQRT [( a</t>
    </r>
    <r>
      <rPr>
        <vertAlign val="superscript"/>
        <sz val="18"/>
        <rFont val="Arial"/>
        <family val="2"/>
      </rPr>
      <t xml:space="preserve">2 </t>
    </r>
    <r>
      <rPr>
        <sz val="18"/>
        <rFont val="Arial"/>
        <family val="2"/>
      </rPr>
      <t>)/( h</t>
    </r>
    <r>
      <rPr>
        <vertAlign val="superscript"/>
        <sz val="18"/>
        <rFont val="Arial"/>
        <family val="2"/>
      </rPr>
      <t>2</t>
    </r>
    <r>
      <rPr>
        <sz val="18"/>
        <rFont val="Arial"/>
        <family val="2"/>
      </rPr>
      <t>+ k</t>
    </r>
    <r>
      <rPr>
        <vertAlign val="superscript"/>
        <sz val="18"/>
        <rFont val="Arial"/>
        <family val="2"/>
      </rPr>
      <t xml:space="preserve">2 </t>
    </r>
    <r>
      <rPr>
        <sz val="18"/>
        <rFont val="Arial"/>
        <family val="2"/>
      </rPr>
      <t>+ l</t>
    </r>
    <r>
      <rPr>
        <vertAlign val="superscript"/>
        <sz val="18"/>
        <rFont val="Arial"/>
        <family val="2"/>
      </rPr>
      <t xml:space="preserve">2 </t>
    </r>
    <r>
      <rPr>
        <sz val="18"/>
        <rFont val="Arial"/>
        <family val="2"/>
      </rPr>
      <t>)]</t>
    </r>
  </si>
  <si>
    <t xml:space="preserve">W loading wt% </t>
  </si>
  <si>
    <t>h</t>
  </si>
  <si>
    <t>k</t>
  </si>
  <si>
    <t>l</t>
  </si>
  <si>
    <t xml:space="preserve">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</si>
</sst>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8"/>
      <name val="Arial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rgb="FF252525"/>
      <name val="Arial"/>
      <family val="2"/>
    </font>
    <font>
      <sz val="18"/>
      <name val="Arial"/>
      <family val="2"/>
    </font>
    <font>
      <vertAlign val="superscript"/>
      <sz val="1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164" fontId="0" fillId="0" borderId="0" xfId="0" applyNumberFormat="1" applyFill="1" applyBorder="1"/>
    <xf numFmtId="9" fontId="0" fillId="0" borderId="0" xfId="0" applyNumberForma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/>
    <xf numFmtId="0" fontId="0" fillId="0" borderId="0" xfId="0" applyFill="1"/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0" fillId="2" borderId="0" xfId="0" applyFill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3" xfId="0" applyFill="1" applyBorder="1"/>
    <xf numFmtId="164" fontId="0" fillId="0" borderId="3" xfId="0" applyNumberFormat="1" applyBorder="1"/>
    <xf numFmtId="9" fontId="0" fillId="0" borderId="3" xfId="0" applyNumberForma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Alignment="1">
      <alignment horizontal="right"/>
    </xf>
    <xf numFmtId="0" fontId="0" fillId="3" borderId="7" xfId="0" applyFill="1" applyBorder="1" applyAlignment="1">
      <alignment horizontal="left"/>
    </xf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0" xfId="0" applyFill="1" applyBorder="1" applyAlignment="1">
      <alignment horizontal="right"/>
    </xf>
    <xf numFmtId="0" fontId="0" fillId="3" borderId="10" xfId="0" applyFill="1" applyBorder="1" applyAlignment="1">
      <alignment horizontal="left"/>
    </xf>
    <xf numFmtId="0" fontId="0" fillId="3" borderId="11" xfId="0" applyFill="1" applyBorder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5" fillId="0" borderId="0" xfId="0" applyNumberFormat="1" applyFont="1" applyFill="1" applyBorder="1"/>
    <xf numFmtId="164" fontId="0" fillId="0" borderId="3" xfId="0" applyNumberFormat="1" applyFill="1" applyBorder="1"/>
    <xf numFmtId="0" fontId="9" fillId="0" borderId="3" xfId="0" applyFont="1" applyFill="1" applyBorder="1" applyAlignment="1">
      <alignment horizontal="center"/>
    </xf>
    <xf numFmtId="0" fontId="0" fillId="0" borderId="3" xfId="0" applyFill="1" applyBorder="1" applyAlignment="1"/>
    <xf numFmtId="164" fontId="0" fillId="0" borderId="3" xfId="0" applyNumberFormat="1" applyFill="1" applyBorder="1" applyAlignment="1"/>
    <xf numFmtId="0" fontId="0" fillId="0" borderId="1" xfId="0" applyFill="1" applyBorder="1"/>
    <xf numFmtId="0" fontId="0" fillId="0" borderId="14" xfId="0" applyBorder="1"/>
    <xf numFmtId="0" fontId="2" fillId="3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97667</xdr:rowOff>
    </xdr:from>
    <xdr:to>
      <xdr:col>17</xdr:col>
      <xdr:colOff>368618</xdr:colOff>
      <xdr:row>26</xdr:row>
      <xdr:rowOff>103714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421517"/>
          <a:ext cx="10484168" cy="38922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571500</xdr:colOff>
      <xdr:row>0</xdr:row>
      <xdr:rowOff>57150</xdr:rowOff>
    </xdr:from>
    <xdr:to>
      <xdr:col>16</xdr:col>
      <xdr:colOff>9525</xdr:colOff>
      <xdr:row>1</xdr:row>
      <xdr:rowOff>123825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43975" y="57150"/>
          <a:ext cx="3448050" cy="2667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14</xdr:col>
      <xdr:colOff>83344</xdr:colOff>
      <xdr:row>12</xdr:row>
      <xdr:rowOff>119062</xdr:rowOff>
    </xdr:from>
    <xdr:to>
      <xdr:col>16</xdr:col>
      <xdr:colOff>209550</xdr:colOff>
      <xdr:row>15</xdr:row>
      <xdr:rowOff>30956</xdr:rowOff>
    </xdr:to>
    <xdr:pic>
      <xdr:nvPicPr>
        <xdr:cNvPr id="4" name="Picture 3" descr="\frac{1}{d^2}= \frac {h^2+k^2+l^2} {a^2}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6157" y="1905000"/>
          <a:ext cx="1423987" cy="411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0" sqref="D30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4" zoomScale="120" zoomScaleNormal="120" workbookViewId="0">
      <selection activeCell="D14" sqref="D14"/>
    </sheetView>
  </sheetViews>
  <sheetFormatPr defaultRowHeight="12.75" x14ac:dyDescent="0.2"/>
  <cols>
    <col min="1" max="1" width="13.140625" bestFit="1" customWidth="1"/>
    <col min="2" max="2" width="13.85546875" bestFit="1" customWidth="1"/>
    <col min="4" max="4" width="20.42578125" bestFit="1" customWidth="1"/>
    <col min="5" max="5" width="15" bestFit="1" customWidth="1"/>
    <col min="6" max="6" width="17.42578125" bestFit="1" customWidth="1"/>
    <col min="13" max="13" width="13.140625" bestFit="1" customWidth="1"/>
    <col min="15" max="15" width="10.42578125" customWidth="1"/>
  </cols>
  <sheetData>
    <row r="1" spans="1:21" ht="15.75" x14ac:dyDescent="0.25">
      <c r="A1" s="26"/>
      <c r="B1" s="27" t="s">
        <v>0</v>
      </c>
      <c r="C1" s="27" t="s">
        <v>1</v>
      </c>
      <c r="D1" s="45" t="s">
        <v>2</v>
      </c>
      <c r="E1" s="45"/>
      <c r="F1" s="28" t="s">
        <v>3</v>
      </c>
      <c r="G1" s="29">
        <v>0.9</v>
      </c>
      <c r="H1" s="27"/>
      <c r="I1" s="27"/>
      <c r="J1" s="27"/>
      <c r="K1" s="27"/>
      <c r="L1" s="27"/>
      <c r="M1" s="27"/>
      <c r="N1" s="27"/>
      <c r="O1" s="27"/>
      <c r="P1" s="27"/>
      <c r="Q1" s="27"/>
      <c r="R1" s="30"/>
    </row>
    <row r="2" spans="1:21" ht="19.5" thickBot="1" x14ac:dyDescent="0.3">
      <c r="A2" s="31"/>
      <c r="B2" s="32"/>
      <c r="C2" s="32"/>
      <c r="D2" s="47" t="s">
        <v>4</v>
      </c>
      <c r="E2" s="47"/>
      <c r="F2" s="33" t="s">
        <v>5</v>
      </c>
      <c r="G2" s="34">
        <v>0.05</v>
      </c>
      <c r="H2" s="32" t="s">
        <v>6</v>
      </c>
      <c r="I2" s="32"/>
      <c r="J2" s="32"/>
      <c r="K2" s="32"/>
      <c r="L2" s="32"/>
      <c r="M2" s="32"/>
      <c r="N2" s="32"/>
      <c r="O2" s="32"/>
      <c r="P2" s="32"/>
      <c r="Q2" s="32"/>
      <c r="R2" s="35"/>
    </row>
    <row r="5" spans="1:21" x14ac:dyDescent="0.2">
      <c r="A5" s="1" t="s">
        <v>18</v>
      </c>
      <c r="C5" s="25" t="s">
        <v>7</v>
      </c>
      <c r="D5" s="23" t="s">
        <v>8</v>
      </c>
      <c r="E5" s="25" t="s">
        <v>9</v>
      </c>
      <c r="F5" s="24" t="s">
        <v>13</v>
      </c>
      <c r="J5" s="1" t="s">
        <v>10</v>
      </c>
      <c r="K5" s="1" t="s">
        <v>11</v>
      </c>
      <c r="M5" s="1" t="s">
        <v>14</v>
      </c>
    </row>
    <row r="6" spans="1:21" x14ac:dyDescent="0.2">
      <c r="C6" s="19"/>
      <c r="D6" s="19"/>
      <c r="E6" s="19"/>
      <c r="F6" s="19"/>
    </row>
    <row r="7" spans="1:21" x14ac:dyDescent="0.2">
      <c r="A7" s="3">
        <v>0</v>
      </c>
      <c r="B7" s="17">
        <v>1</v>
      </c>
      <c r="C7" s="2">
        <v>21.606999999999999</v>
      </c>
      <c r="D7" s="17">
        <v>7.02</v>
      </c>
      <c r="E7" s="2">
        <f t="shared" ref="E7" si="0">(0.9*0.000000000154)/(SQRT((D7^2-$G$2^2))*0.01745*COS(0.01745*(C7/2)))</f>
        <v>1.151874886475481E-9</v>
      </c>
      <c r="F7" s="21">
        <f>(E7*10^9)</f>
        <v>1.1518748864754809</v>
      </c>
      <c r="G7" s="22" t="s">
        <v>12</v>
      </c>
      <c r="J7" s="3"/>
      <c r="K7" s="3"/>
      <c r="M7">
        <f>0.000000000154*SQRT(3)/(2*SIN(C7/2))</f>
        <v>-1.3586644514245888E-10</v>
      </c>
      <c r="O7" t="s">
        <v>15</v>
      </c>
    </row>
    <row r="8" spans="1:21" x14ac:dyDescent="0.2">
      <c r="A8" s="3">
        <v>2.2000000000000002</v>
      </c>
      <c r="B8" s="19">
        <v>2</v>
      </c>
      <c r="C8" s="2">
        <v>21.606999999999999</v>
      </c>
      <c r="D8" s="19">
        <v>7.08</v>
      </c>
      <c r="E8" s="2">
        <f>(0.9*0.000000000154)/(SQRT((D8^2-$G$2^2))*0.01745*COS(0.01745*(C8/2)))</f>
        <v>1.1421127459383084E-9</v>
      </c>
      <c r="F8" s="21">
        <f t="shared" ref="F8:F14" si="1">(E8*10^9)</f>
        <v>1.1421127459383085</v>
      </c>
      <c r="G8" s="22" t="s">
        <v>12</v>
      </c>
      <c r="J8" s="3"/>
      <c r="K8" s="3"/>
      <c r="M8">
        <f>0.000000000154*SQRT(3)/(2*SIN(C8/2))</f>
        <v>-1.3586644514245888E-10</v>
      </c>
    </row>
    <row r="9" spans="1:21" x14ac:dyDescent="0.2">
      <c r="A9" s="3">
        <v>6.1</v>
      </c>
      <c r="B9" s="19">
        <v>3</v>
      </c>
      <c r="C9" s="20">
        <v>29.440999999999999</v>
      </c>
      <c r="D9" s="18">
        <v>0.55700000000000005</v>
      </c>
      <c r="E9" s="2">
        <f>(0.9*0.000000000154)/(SQRT((D9^2-$G$2^2))*0.01745*COS(0.01745*(C9/2)))</f>
        <v>1.4803282585416575E-8</v>
      </c>
      <c r="F9" s="21">
        <f t="shared" si="1"/>
        <v>14.803282585416575</v>
      </c>
      <c r="G9" s="22" t="s">
        <v>12</v>
      </c>
      <c r="J9" s="3"/>
      <c r="K9" s="3"/>
      <c r="M9">
        <f t="shared" ref="M9:M13" si="2">0.000000000154*SQRT(3)/(2*SIN(C9/2))</f>
        <v>1.5979258678933501E-10</v>
      </c>
      <c r="O9" t="s">
        <v>16</v>
      </c>
    </row>
    <row r="10" spans="1:21" x14ac:dyDescent="0.2">
      <c r="A10" s="4">
        <v>6.2</v>
      </c>
      <c r="B10" s="19">
        <v>4</v>
      </c>
      <c r="C10" s="43">
        <v>25.286000000000001</v>
      </c>
      <c r="D10" s="18">
        <v>0.53500000000000003</v>
      </c>
      <c r="E10" s="2">
        <f>(0.9*0.000000000154)/(SQRT((D10^2-$G$2^2))*0.01745*COS(0.01745*(C10/2)))</f>
        <v>1.5281822388157206E-8</v>
      </c>
      <c r="F10" s="21">
        <f t="shared" si="1"/>
        <v>15.281822388157206</v>
      </c>
      <c r="G10" s="22" t="s">
        <v>12</v>
      </c>
      <c r="J10" s="3"/>
      <c r="K10" s="3"/>
    </row>
    <row r="11" spans="1:21" x14ac:dyDescent="0.2">
      <c r="A11" s="3">
        <v>11.7</v>
      </c>
      <c r="B11" s="19">
        <v>5</v>
      </c>
      <c r="C11" s="2">
        <v>28.664999999999999</v>
      </c>
      <c r="D11" s="20">
        <v>0.51800000000000002</v>
      </c>
      <c r="E11" s="2">
        <f t="shared" ref="E11:E12" si="3">(0.9*0.000000000154)/(SQRT((D11^2-$G$2^2))*0.01745*COS(0.01745*(C11/2)))</f>
        <v>1.5900014057831374E-8</v>
      </c>
      <c r="F11" s="21">
        <f t="shared" si="1"/>
        <v>15.900014057831374</v>
      </c>
      <c r="G11" s="22" t="s">
        <v>12</v>
      </c>
      <c r="J11" s="3"/>
      <c r="K11" s="3"/>
      <c r="M11">
        <f t="shared" si="2"/>
        <v>1.359533257735597E-10</v>
      </c>
      <c r="O11">
        <v>12.141</v>
      </c>
    </row>
    <row r="12" spans="1:21" x14ac:dyDescent="0.2">
      <c r="A12" s="4">
        <v>15.5</v>
      </c>
      <c r="B12" s="19">
        <v>6</v>
      </c>
      <c r="C12" s="2">
        <v>20.9</v>
      </c>
      <c r="D12" s="20">
        <v>0.42199999999999999</v>
      </c>
      <c r="E12" s="2">
        <f t="shared" si="3"/>
        <v>1.9274644648269683E-8</v>
      </c>
      <c r="F12" s="21">
        <f t="shared" si="1"/>
        <v>19.274644648269682</v>
      </c>
      <c r="G12" s="22"/>
      <c r="J12" s="3"/>
      <c r="K12" s="3"/>
      <c r="M12">
        <f t="shared" si="2"/>
        <v>-1.5601698736823459E-10</v>
      </c>
    </row>
    <row r="13" spans="1:21" x14ac:dyDescent="0.2">
      <c r="A13" s="38">
        <v>34.9</v>
      </c>
      <c r="B13" s="17">
        <v>7</v>
      </c>
      <c r="C13" s="2">
        <v>29.445</v>
      </c>
      <c r="D13" s="20">
        <v>0.46700000000000003</v>
      </c>
      <c r="E13" s="2">
        <f>(0.9*0.000000000154)/(SQRT((D13^2-$G$2^2))*0.01745*COS(0.01745*(C13/2)))</f>
        <v>1.7686709285448847E-8</v>
      </c>
      <c r="F13" s="21">
        <f>(E13*10^9)</f>
        <v>17.686709285448849</v>
      </c>
      <c r="G13" s="22" t="s">
        <v>12</v>
      </c>
      <c r="J13" s="3"/>
      <c r="K13" s="3"/>
      <c r="M13">
        <f t="shared" si="2"/>
        <v>1.600040937084744E-10</v>
      </c>
    </row>
    <row r="14" spans="1:21" x14ac:dyDescent="0.2">
      <c r="A14" s="38">
        <v>59.6</v>
      </c>
      <c r="B14" s="19">
        <v>8</v>
      </c>
      <c r="C14" s="20">
        <v>29.484999999999999</v>
      </c>
      <c r="D14" s="18">
        <v>0.45200000000000001</v>
      </c>
      <c r="E14" s="2">
        <f>(0.9*0.000000000154)/(SQRT((D14^2-$G$2^2))*0.01745*COS(0.01745*(C14/2)))</f>
        <v>1.8282488070452202E-8</v>
      </c>
      <c r="F14" s="21">
        <f t="shared" si="1"/>
        <v>18.282488070452203</v>
      </c>
      <c r="G14" s="22" t="s">
        <v>12</v>
      </c>
      <c r="J14" s="4"/>
      <c r="K14" s="3"/>
      <c r="M14">
        <f>0.000000000154*SQRT(3)/(2*SIN(C14/2))</f>
        <v>1.6218638606929851E-10</v>
      </c>
      <c r="N14" s="1"/>
    </row>
    <row r="15" spans="1:21" x14ac:dyDescent="0.2">
      <c r="A15" s="4">
        <v>74</v>
      </c>
      <c r="B15" s="19">
        <v>9</v>
      </c>
      <c r="C15" s="20">
        <v>25.51</v>
      </c>
      <c r="D15" s="20">
        <v>0.13600000000000001</v>
      </c>
      <c r="E15" s="44">
        <f>(0.9*0.000000000154)/(SQRT((D15^2-$G$2^2))*0.01745*COS(0.01745*(C15/2)))</f>
        <v>6.4388674025206685E-8</v>
      </c>
      <c r="F15" s="21">
        <f>(E15*10^9)</f>
        <v>64.388674025206683</v>
      </c>
      <c r="G15" s="22" t="s">
        <v>12</v>
      </c>
      <c r="J15" s="4"/>
      <c r="K15" s="4"/>
      <c r="L15" s="4"/>
      <c r="M15">
        <f>0.000000000154*SQRT(3)/(2*SIN(C15/2))</f>
        <v>7.1124709514961876E-10</v>
      </c>
      <c r="N15" s="8"/>
      <c r="O15" s="4"/>
      <c r="P15" s="4"/>
      <c r="Q15" s="4"/>
      <c r="R15" s="9"/>
      <c r="S15" s="9"/>
      <c r="T15" s="9"/>
      <c r="U15" s="9"/>
    </row>
    <row r="16" spans="1:21" x14ac:dyDescent="0.2">
      <c r="H16" s="7"/>
      <c r="I16" s="8"/>
      <c r="J16" s="4"/>
      <c r="K16" s="4"/>
      <c r="L16" s="4"/>
      <c r="M16" t="e">
        <f>0.000000000154*SQRT(3)/(2*SIN(C16/2))</f>
        <v>#DIV/0!</v>
      </c>
      <c r="N16" s="8"/>
      <c r="O16" s="4"/>
      <c r="P16" s="4"/>
      <c r="Q16" s="4"/>
      <c r="R16" s="9"/>
      <c r="S16" s="9"/>
      <c r="T16" s="9"/>
      <c r="U16" s="9"/>
    </row>
    <row r="17" spans="1:21" ht="13.5" thickBot="1" x14ac:dyDescent="0.25">
      <c r="H17" s="7"/>
      <c r="I17" s="8"/>
      <c r="J17" s="4"/>
      <c r="K17" s="4"/>
      <c r="L17" s="4"/>
      <c r="M17" s="8"/>
      <c r="N17" s="4"/>
      <c r="O17" s="4"/>
      <c r="P17" s="4"/>
      <c r="Q17" s="4"/>
      <c r="R17" s="9"/>
      <c r="S17" s="9"/>
      <c r="T17" s="9"/>
      <c r="U17" s="9"/>
    </row>
    <row r="18" spans="1:21" ht="14.25" customHeight="1" x14ac:dyDescent="0.2">
      <c r="H18" s="7"/>
      <c r="I18" s="8"/>
      <c r="J18" s="4"/>
      <c r="K18" s="4"/>
      <c r="L18" s="4"/>
      <c r="M18" s="7"/>
      <c r="N18" s="48" t="s">
        <v>17</v>
      </c>
      <c r="O18" s="49"/>
      <c r="P18" s="49"/>
      <c r="Q18" s="49"/>
      <c r="R18" s="50"/>
      <c r="S18" s="9"/>
      <c r="T18" s="9"/>
      <c r="U18" s="9"/>
    </row>
    <row r="19" spans="1:21" ht="13.5" customHeight="1" thickBot="1" x14ac:dyDescent="0.25">
      <c r="H19" s="7"/>
      <c r="I19" s="7"/>
      <c r="J19" s="4"/>
      <c r="K19" s="4"/>
      <c r="L19" s="10"/>
      <c r="M19" s="11"/>
      <c r="N19" s="51"/>
      <c r="O19" s="52"/>
      <c r="P19" s="52"/>
      <c r="Q19" s="52"/>
      <c r="R19" s="53"/>
      <c r="S19" s="9"/>
      <c r="T19" s="9"/>
      <c r="U19" s="9"/>
    </row>
    <row r="20" spans="1:21" x14ac:dyDescent="0.2">
      <c r="A20" s="4"/>
      <c r="B20" s="4"/>
      <c r="C20" s="4"/>
      <c r="D20" s="4"/>
      <c r="E20" s="4"/>
      <c r="F20" s="5"/>
      <c r="G20" s="6"/>
      <c r="H20" s="7"/>
      <c r="I20" s="8"/>
      <c r="J20" s="46"/>
      <c r="K20" s="46"/>
      <c r="L20" s="46"/>
      <c r="M20" s="46"/>
      <c r="N20" s="46"/>
      <c r="O20" s="46"/>
      <c r="P20" s="46"/>
      <c r="Q20" s="4"/>
      <c r="R20" s="9"/>
      <c r="S20" s="9"/>
      <c r="T20" s="9"/>
      <c r="U20" s="9"/>
    </row>
    <row r="21" spans="1:21" x14ac:dyDescent="0.2">
      <c r="A21" s="4"/>
      <c r="B21" s="4"/>
      <c r="C21" s="4"/>
      <c r="D21" s="4"/>
      <c r="E21" s="4"/>
      <c r="F21" s="5"/>
      <c r="G21" s="6"/>
      <c r="H21" s="7"/>
      <c r="I21" s="8"/>
      <c r="J21" s="4"/>
      <c r="K21" s="12"/>
      <c r="L21" s="12"/>
      <c r="M21" s="13"/>
      <c r="N21" s="8"/>
      <c r="O21" s="4"/>
      <c r="P21" s="4"/>
      <c r="Q21" s="4"/>
      <c r="R21" s="9"/>
      <c r="S21" s="9"/>
      <c r="T21" s="9"/>
      <c r="U21" s="9"/>
    </row>
    <row r="22" spans="1:21" x14ac:dyDescent="0.2">
      <c r="A22" s="9"/>
      <c r="B22" s="9"/>
      <c r="C22" s="9"/>
      <c r="D22" s="4"/>
      <c r="E22" s="4"/>
      <c r="F22" s="5"/>
      <c r="G22" s="6"/>
      <c r="H22" s="4"/>
      <c r="I22" s="4"/>
      <c r="J22" s="4"/>
      <c r="K22" s="4"/>
      <c r="L22" s="4"/>
      <c r="M22" s="4"/>
      <c r="N22" s="4"/>
      <c r="O22" s="4"/>
      <c r="P22" s="4"/>
      <c r="Q22" s="9"/>
      <c r="R22" s="9"/>
      <c r="S22" s="9"/>
      <c r="T22" s="9"/>
      <c r="U22" s="9"/>
    </row>
    <row r="23" spans="1:21" ht="15.75" x14ac:dyDescent="0.25">
      <c r="A23" s="1" t="s">
        <v>18</v>
      </c>
      <c r="B23" s="40" t="s">
        <v>19</v>
      </c>
      <c r="C23" s="40" t="s">
        <v>20</v>
      </c>
      <c r="D23" s="40" t="s">
        <v>21</v>
      </c>
      <c r="E23" s="40" t="s">
        <v>22</v>
      </c>
      <c r="I23" s="4"/>
      <c r="J23" s="4"/>
      <c r="K23" s="4"/>
      <c r="L23" s="4"/>
      <c r="M23" s="4"/>
      <c r="N23" s="4"/>
      <c r="O23" s="4"/>
      <c r="P23" s="4"/>
      <c r="Q23" s="9"/>
      <c r="R23" s="9"/>
      <c r="S23" s="9"/>
      <c r="T23" s="9"/>
      <c r="U23" s="9"/>
    </row>
    <row r="24" spans="1:21" ht="14.25" x14ac:dyDescent="0.2">
      <c r="B24" s="20"/>
      <c r="C24" s="19"/>
      <c r="D24" s="39"/>
      <c r="E24" s="20"/>
      <c r="I24" s="5"/>
      <c r="J24" s="4"/>
      <c r="K24" s="36"/>
      <c r="L24" s="4"/>
      <c r="M24" s="4"/>
      <c r="N24" s="4"/>
      <c r="O24" s="4"/>
      <c r="P24" s="4"/>
      <c r="Q24" s="9"/>
      <c r="R24" s="9"/>
      <c r="S24" s="9"/>
      <c r="T24" s="9"/>
      <c r="U24" s="9"/>
    </row>
    <row r="25" spans="1:21" ht="14.25" x14ac:dyDescent="0.2">
      <c r="A25" s="3">
        <v>0</v>
      </c>
      <c r="B25" s="41">
        <v>2</v>
      </c>
      <c r="C25" s="41">
        <v>2</v>
      </c>
      <c r="D25" s="41">
        <v>0</v>
      </c>
      <c r="E25" s="20">
        <f t="shared" ref="E25:E32" si="4">SQRT(($O$11^2)/((B25^2)+(C25^2)+(D25^2)))</f>
        <v>4.2924917151929369</v>
      </c>
      <c r="I25" s="4"/>
      <c r="J25" s="4"/>
      <c r="K25" s="37"/>
      <c r="L25" s="16"/>
      <c r="M25" s="16"/>
      <c r="N25" s="16"/>
      <c r="O25" s="16"/>
      <c r="P25" s="16"/>
      <c r="Q25" s="9"/>
      <c r="R25" s="9"/>
      <c r="S25" s="9"/>
      <c r="T25" s="9"/>
      <c r="U25" s="9"/>
    </row>
    <row r="26" spans="1:21" x14ac:dyDescent="0.2">
      <c r="A26" s="3">
        <v>2.2000000000000002</v>
      </c>
      <c r="B26" s="41">
        <v>2</v>
      </c>
      <c r="C26" s="41">
        <v>2</v>
      </c>
      <c r="D26" s="41">
        <v>0</v>
      </c>
      <c r="E26" s="20">
        <f t="shared" si="4"/>
        <v>4.2924917151929369</v>
      </c>
      <c r="I26" s="4"/>
      <c r="J26" s="4"/>
      <c r="K26" s="16"/>
      <c r="L26" s="16"/>
      <c r="M26" s="16"/>
      <c r="N26" s="16"/>
      <c r="O26" s="16"/>
      <c r="P26" s="16"/>
      <c r="Q26" s="9"/>
      <c r="R26" s="9"/>
      <c r="S26" s="9"/>
      <c r="T26" s="9"/>
      <c r="U26" s="9"/>
    </row>
    <row r="27" spans="1:21" x14ac:dyDescent="0.2">
      <c r="A27" s="3">
        <v>6.1</v>
      </c>
      <c r="B27" s="41">
        <v>4</v>
      </c>
      <c r="C27" s="41">
        <v>0</v>
      </c>
      <c r="D27" s="42">
        <v>0</v>
      </c>
      <c r="E27" s="20">
        <f t="shared" si="4"/>
        <v>3.03525</v>
      </c>
      <c r="I27" s="4"/>
      <c r="J27" s="4"/>
      <c r="K27" s="3"/>
      <c r="L27" s="3"/>
      <c r="M27" s="3"/>
      <c r="N27" s="3"/>
      <c r="O27" s="3"/>
      <c r="P27" s="3"/>
    </row>
    <row r="28" spans="1:21" x14ac:dyDescent="0.2">
      <c r="A28" s="4">
        <v>6.2</v>
      </c>
      <c r="B28" s="41">
        <v>2</v>
      </c>
      <c r="C28" s="41">
        <v>2</v>
      </c>
      <c r="D28" s="42">
        <v>2</v>
      </c>
      <c r="E28" s="20">
        <f t="shared" si="4"/>
        <v>3.5048048091156234</v>
      </c>
      <c r="I28" s="4"/>
      <c r="J28" s="4"/>
      <c r="K28" s="3"/>
      <c r="L28" s="3"/>
      <c r="M28" s="3"/>
      <c r="N28" s="3"/>
      <c r="O28" s="3"/>
      <c r="P28" s="3"/>
    </row>
    <row r="29" spans="1:21" x14ac:dyDescent="0.2">
      <c r="A29" s="3">
        <v>11.7</v>
      </c>
      <c r="B29" s="41">
        <v>4</v>
      </c>
      <c r="C29" s="41">
        <v>0</v>
      </c>
      <c r="D29" s="42">
        <v>0</v>
      </c>
      <c r="E29" s="20">
        <f t="shared" si="4"/>
        <v>3.03525</v>
      </c>
      <c r="I29" s="4"/>
      <c r="J29" s="4"/>
      <c r="K29" s="3"/>
      <c r="L29" s="3"/>
      <c r="M29" s="3"/>
      <c r="N29" s="3"/>
      <c r="O29" s="3"/>
      <c r="P29" s="3"/>
    </row>
    <row r="30" spans="1:21" x14ac:dyDescent="0.2">
      <c r="A30" s="38">
        <v>34.9</v>
      </c>
      <c r="B30" s="41">
        <v>4</v>
      </c>
      <c r="C30" s="41">
        <v>0</v>
      </c>
      <c r="D30" s="42">
        <v>0</v>
      </c>
      <c r="E30" s="20">
        <f t="shared" si="4"/>
        <v>3.03525</v>
      </c>
      <c r="I30" s="5"/>
      <c r="J30" s="46"/>
      <c r="K30" s="46"/>
      <c r="L30" s="46"/>
      <c r="M30" s="46"/>
      <c r="N30" s="46"/>
      <c r="O30" s="46"/>
      <c r="P30" s="46"/>
    </row>
    <row r="31" spans="1:21" x14ac:dyDescent="0.2">
      <c r="A31" s="38">
        <v>59.6</v>
      </c>
      <c r="B31" s="41">
        <v>4</v>
      </c>
      <c r="C31" s="41">
        <v>0</v>
      </c>
      <c r="D31" s="42">
        <v>0</v>
      </c>
      <c r="E31" s="20">
        <f t="shared" si="4"/>
        <v>3.03525</v>
      </c>
      <c r="I31" s="4"/>
      <c r="J31" s="4"/>
      <c r="K31" s="14"/>
      <c r="L31" s="14"/>
      <c r="M31" s="14"/>
      <c r="N31" s="3"/>
      <c r="O31" s="3"/>
      <c r="P31" s="3"/>
    </row>
    <row r="32" spans="1:21" x14ac:dyDescent="0.2">
      <c r="A32" s="4">
        <v>74</v>
      </c>
      <c r="B32" s="41">
        <v>2</v>
      </c>
      <c r="C32" s="41">
        <v>2</v>
      </c>
      <c r="D32" s="42">
        <v>2</v>
      </c>
      <c r="E32" s="20">
        <f t="shared" si="4"/>
        <v>3.5048048091156234</v>
      </c>
      <c r="J32" s="4"/>
      <c r="K32" s="3"/>
      <c r="L32" s="3"/>
      <c r="M32" s="3"/>
      <c r="N32" s="3"/>
      <c r="O32" s="15"/>
      <c r="P32" s="3"/>
    </row>
    <row r="33" spans="10:16" x14ac:dyDescent="0.2">
      <c r="J33" s="3"/>
      <c r="K33" s="3"/>
      <c r="L33" s="3"/>
      <c r="M33" s="3"/>
      <c r="N33" s="3"/>
      <c r="O33" s="3"/>
      <c r="P33" s="3"/>
    </row>
    <row r="34" spans="10:16" x14ac:dyDescent="0.2">
      <c r="J34" s="3"/>
      <c r="K34" s="3"/>
      <c r="L34" s="3"/>
      <c r="M34" s="3"/>
      <c r="N34" s="3"/>
      <c r="O34" s="3"/>
      <c r="P34" s="3"/>
    </row>
    <row r="35" spans="10:16" x14ac:dyDescent="0.2">
      <c r="J35" s="3"/>
      <c r="K35" s="3"/>
      <c r="L35" s="3"/>
      <c r="M35" s="3"/>
      <c r="N35" s="3"/>
      <c r="O35" s="3"/>
      <c r="P35" s="3"/>
    </row>
    <row r="36" spans="10:16" x14ac:dyDescent="0.2">
      <c r="J36" s="3"/>
      <c r="K36" s="3"/>
      <c r="L36" s="3"/>
      <c r="M36" s="3"/>
      <c r="N36" s="3"/>
      <c r="O36" s="3"/>
      <c r="P36" s="3"/>
    </row>
  </sheetData>
  <mergeCells count="5">
    <mergeCell ref="D1:E1"/>
    <mergeCell ref="J20:P20"/>
    <mergeCell ref="J30:P30"/>
    <mergeCell ref="D2:E2"/>
    <mergeCell ref="N18:R19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C65536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XRD Spectra</vt:lpstr>
      <vt:lpstr>Scherrer Fitting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</dc:creator>
  <cp:lastModifiedBy>Lucia Frattini</cp:lastModifiedBy>
  <dcterms:created xsi:type="dcterms:W3CDTF">2008-04-04T15:58:11Z</dcterms:created>
  <dcterms:modified xsi:type="dcterms:W3CDTF">2016-01-20T19:32:58Z</dcterms:modified>
</cp:coreProperties>
</file>