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ice's work\papers\in prep or submitted\Morrison et al (polymer screen)\data for PURE\"/>
    </mc:Choice>
  </mc:AlternateContent>
  <bookViews>
    <workbookView xWindow="720" yWindow="1635" windowWidth="17955" windowHeight="9705" activeTab="3"/>
  </bookViews>
  <sheets>
    <sheet name="SMA2000 v detergent" sheetId="1" r:id="rId1"/>
    <sheet name="pol screen" sheetId="2" r:id="rId2"/>
    <sheet name="yield pure protein" sheetId="4" r:id="rId3"/>
    <sheet name="purity" sheetId="5" r:id="rId4"/>
    <sheet name="Mg sensitivity" sheetId="6" r:id="rId5"/>
    <sheet name="thermal aggregation" sheetId="7" r:id="rId6"/>
    <sheet name="binding assay" sheetId="10" r:id="rId7"/>
    <sheet name="DLS" sheetId="11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T17" i="4" l="1"/>
  <c r="L58" i="10" l="1"/>
  <c r="L56" i="10"/>
  <c r="K54" i="10"/>
  <c r="L54" i="10"/>
  <c r="K53" i="10"/>
  <c r="K52" i="10"/>
  <c r="J50" i="10"/>
  <c r="Y121" i="10"/>
  <c r="AA121" i="10"/>
  <c r="Z120" i="10"/>
  <c r="L120" i="10"/>
  <c r="J120" i="10"/>
  <c r="K120" i="10"/>
  <c r="AA118" i="10"/>
  <c r="Y118" i="10"/>
  <c r="Z118" i="10"/>
  <c r="K118" i="10"/>
  <c r="Z117" i="10"/>
  <c r="L117" i="10"/>
  <c r="J117" i="10"/>
  <c r="K117" i="10"/>
  <c r="AA116" i="10"/>
  <c r="Y116" i="10"/>
  <c r="Z116" i="10"/>
  <c r="K116" i="10"/>
  <c r="Z115" i="10"/>
  <c r="L115" i="10"/>
  <c r="J115" i="10"/>
  <c r="K115" i="10"/>
  <c r="AA114" i="10"/>
  <c r="Y114" i="10"/>
  <c r="Z114" i="10"/>
  <c r="K114" i="10"/>
  <c r="Z113" i="10"/>
  <c r="L113" i="10"/>
  <c r="J113" i="10"/>
  <c r="K113" i="10"/>
  <c r="AA112" i="10"/>
  <c r="Y112" i="10"/>
  <c r="Z112" i="10"/>
  <c r="K112" i="10"/>
  <c r="Z111" i="10"/>
  <c r="L111" i="10"/>
  <c r="J111" i="10"/>
  <c r="K111" i="10"/>
  <c r="AA101" i="10"/>
  <c r="K101" i="10"/>
  <c r="Z98" i="10"/>
  <c r="K98" i="10"/>
  <c r="L98" i="10"/>
  <c r="AA97" i="10"/>
  <c r="K97" i="10"/>
  <c r="AA96" i="10"/>
  <c r="K96" i="10"/>
  <c r="K95" i="10"/>
  <c r="Z94" i="10"/>
  <c r="K94" i="10"/>
  <c r="L94" i="10"/>
  <c r="AA93" i="10"/>
  <c r="K93" i="10"/>
  <c r="AA92" i="10"/>
  <c r="K92" i="10"/>
  <c r="K91" i="10"/>
  <c r="AA81" i="10"/>
  <c r="Y81" i="10"/>
  <c r="Z81" i="10"/>
  <c r="K80" i="10"/>
  <c r="AA78" i="10"/>
  <c r="Y78" i="10"/>
  <c r="Z78" i="10"/>
  <c r="K77" i="10"/>
  <c r="AA76" i="10"/>
  <c r="Y76" i="10"/>
  <c r="Z76" i="10"/>
  <c r="K75" i="10"/>
  <c r="AA74" i="10"/>
  <c r="Y74" i="10"/>
  <c r="Z74" i="10"/>
  <c r="K73" i="10"/>
  <c r="AA72" i="10"/>
  <c r="Y72" i="10"/>
  <c r="Z72" i="10"/>
  <c r="K71" i="10"/>
  <c r="AA59" i="10"/>
  <c r="Z58" i="10"/>
  <c r="Z56" i="10"/>
  <c r="K56" i="10"/>
  <c r="Z54" i="10"/>
  <c r="Z52" i="10"/>
  <c r="J52" i="10"/>
  <c r="Z50" i="10"/>
  <c r="Z39" i="10"/>
  <c r="K39" i="10"/>
  <c r="Z38" i="10"/>
  <c r="K38" i="10"/>
  <c r="Z36" i="10"/>
  <c r="K36" i="10"/>
  <c r="Z35" i="10"/>
  <c r="K35" i="10"/>
  <c r="Z34" i="10"/>
  <c r="K34" i="10"/>
  <c r="Z33" i="10"/>
  <c r="K33" i="10"/>
  <c r="Z32" i="10"/>
  <c r="K32" i="10"/>
  <c r="Z31" i="10"/>
  <c r="K31" i="10"/>
  <c r="Z30" i="10"/>
  <c r="K30" i="10"/>
  <c r="Z29" i="10"/>
  <c r="K29" i="10"/>
  <c r="Z19" i="10"/>
  <c r="K19" i="10"/>
  <c r="Y16" i="10"/>
  <c r="Z16" i="10"/>
  <c r="K16" i="10"/>
  <c r="AA15" i="10"/>
  <c r="L15" i="10"/>
  <c r="AA14" i="10"/>
  <c r="L14" i="10"/>
  <c r="Y13" i="10"/>
  <c r="Y12" i="10"/>
  <c r="Z12" i="10"/>
  <c r="K12" i="10"/>
  <c r="AA11" i="10"/>
  <c r="L11" i="10"/>
  <c r="Y10" i="10"/>
  <c r="L10" i="10"/>
  <c r="K10" i="10"/>
  <c r="J10" i="10"/>
  <c r="AA9" i="10"/>
  <c r="Z9" i="10"/>
  <c r="K9" i="10"/>
  <c r="K50" i="10" l="1"/>
  <c r="Z51" i="10"/>
  <c r="AA51" i="10"/>
  <c r="Y51" i="10"/>
  <c r="Z55" i="10"/>
  <c r="Y55" i="10"/>
  <c r="AA55" i="10"/>
  <c r="Y75" i="10"/>
  <c r="AA75" i="10"/>
  <c r="Z75" i="10"/>
  <c r="K78" i="10"/>
  <c r="L78" i="10"/>
  <c r="J78" i="10"/>
  <c r="Z11" i="10"/>
  <c r="K13" i="10"/>
  <c r="J13" i="10"/>
  <c r="J9" i="10"/>
  <c r="AA10" i="10"/>
  <c r="K14" i="10"/>
  <c r="AA18" i="10"/>
  <c r="Y18" i="10"/>
  <c r="Z18" i="10"/>
  <c r="K72" i="10"/>
  <c r="L72" i="10"/>
  <c r="J72" i="10"/>
  <c r="AA77" i="10"/>
  <c r="Y77" i="10"/>
  <c r="Z77" i="10"/>
  <c r="K81" i="10"/>
  <c r="L81" i="10"/>
  <c r="J81" i="10"/>
  <c r="Z100" i="10"/>
  <c r="AA100" i="10"/>
  <c r="Y100" i="10"/>
  <c r="L9" i="10"/>
  <c r="Y9" i="10"/>
  <c r="K11" i="10"/>
  <c r="J11" i="10"/>
  <c r="L12" i="10"/>
  <c r="J12" i="10"/>
  <c r="AA13" i="10"/>
  <c r="Z13" i="10"/>
  <c r="Z14" i="10"/>
  <c r="K15" i="10"/>
  <c r="J15" i="10"/>
  <c r="L16" i="10"/>
  <c r="J16" i="10"/>
  <c r="Z49" i="10"/>
  <c r="AA49" i="10"/>
  <c r="Y49" i="10"/>
  <c r="Z53" i="10"/>
  <c r="Y53" i="10"/>
  <c r="AA53" i="10"/>
  <c r="Y71" i="10"/>
  <c r="AA71" i="10"/>
  <c r="Z71" i="10"/>
  <c r="K74" i="10"/>
  <c r="L74" i="10"/>
  <c r="J74" i="10"/>
  <c r="Y80" i="10"/>
  <c r="AA80" i="10"/>
  <c r="Z80" i="10"/>
  <c r="Z95" i="10"/>
  <c r="AA95" i="10"/>
  <c r="Y95" i="10"/>
  <c r="L100" i="10"/>
  <c r="K100" i="10"/>
  <c r="J14" i="10"/>
  <c r="Z15" i="10"/>
  <c r="J18" i="10"/>
  <c r="L18" i="10"/>
  <c r="K18" i="10"/>
  <c r="L19" i="10"/>
  <c r="J19" i="10"/>
  <c r="Z10" i="10"/>
  <c r="L13" i="10"/>
  <c r="Y11" i="10"/>
  <c r="AA12" i="10"/>
  <c r="Y14" i="10"/>
  <c r="Y15" i="10"/>
  <c r="AA16" i="10"/>
  <c r="K55" i="10"/>
  <c r="J58" i="10"/>
  <c r="AA73" i="10"/>
  <c r="Y73" i="10"/>
  <c r="Z73" i="10"/>
  <c r="K76" i="10"/>
  <c r="L76" i="10"/>
  <c r="J76" i="10"/>
  <c r="Z91" i="10"/>
  <c r="AA91" i="10"/>
  <c r="Y91" i="10"/>
  <c r="Y19" i="10"/>
  <c r="AA19" i="10"/>
  <c r="L29" i="10"/>
  <c r="J29" i="10"/>
  <c r="Y29" i="10"/>
  <c r="AA29" i="10"/>
  <c r="L30" i="10"/>
  <c r="J30" i="10"/>
  <c r="Y30" i="10"/>
  <c r="AA30" i="10"/>
  <c r="L31" i="10"/>
  <c r="J31" i="10"/>
  <c r="Y31" i="10"/>
  <c r="AA31" i="10"/>
  <c r="L32" i="10"/>
  <c r="J32" i="10"/>
  <c r="Y32" i="10"/>
  <c r="AA32" i="10"/>
  <c r="L33" i="10"/>
  <c r="J33" i="10"/>
  <c r="Y33" i="10"/>
  <c r="AA33" i="10"/>
  <c r="L34" i="10"/>
  <c r="J34" i="10"/>
  <c r="Y34" i="10"/>
  <c r="AA34" i="10"/>
  <c r="L35" i="10"/>
  <c r="J35" i="10"/>
  <c r="Y35" i="10"/>
  <c r="AA35" i="10"/>
  <c r="L36" i="10"/>
  <c r="J36" i="10"/>
  <c r="Y36" i="10"/>
  <c r="AA36" i="10"/>
  <c r="L38" i="10"/>
  <c r="J38" i="10"/>
  <c r="Y38" i="10"/>
  <c r="AA38" i="10"/>
  <c r="L39" i="10"/>
  <c r="J39" i="10"/>
  <c r="Y39" i="10"/>
  <c r="AA39" i="10"/>
  <c r="J49" i="10"/>
  <c r="L49" i="10"/>
  <c r="L50" i="10"/>
  <c r="L51" i="10"/>
  <c r="J51" i="10"/>
  <c r="L52" i="10"/>
  <c r="K49" i="10"/>
  <c r="AA50" i="10"/>
  <c r="K51" i="10"/>
  <c r="Y52" i="10"/>
  <c r="AA54" i="10"/>
  <c r="Y56" i="10"/>
  <c r="K58" i="10"/>
  <c r="Z59" i="10"/>
  <c r="L71" i="10"/>
  <c r="J73" i="10"/>
  <c r="L75" i="10"/>
  <c r="J77" i="10"/>
  <c r="L80" i="10"/>
  <c r="J91" i="10"/>
  <c r="Z92" i="10"/>
  <c r="Y92" i="10"/>
  <c r="J95" i="10"/>
  <c r="Z96" i="10"/>
  <c r="Y96" i="10"/>
  <c r="J100" i="10"/>
  <c r="Z101" i="10"/>
  <c r="Y101" i="10"/>
  <c r="AA111" i="10"/>
  <c r="Y111" i="10"/>
  <c r="J112" i="10"/>
  <c r="L112" i="10"/>
  <c r="Y113" i="10"/>
  <c r="AA113" i="10"/>
  <c r="L114" i="10"/>
  <c r="J114" i="10"/>
  <c r="AA115" i="10"/>
  <c r="Y115" i="10"/>
  <c r="J116" i="10"/>
  <c r="L116" i="10"/>
  <c r="Y117" i="10"/>
  <c r="AA117" i="10"/>
  <c r="L118" i="10"/>
  <c r="J118" i="10"/>
  <c r="K121" i="10"/>
  <c r="J121" i="10"/>
  <c r="L121" i="10"/>
  <c r="J54" i="10"/>
  <c r="J56" i="10"/>
  <c r="L59" i="10"/>
  <c r="J59" i="10"/>
  <c r="Y59" i="10"/>
  <c r="J93" i="10"/>
  <c r="Y94" i="10"/>
  <c r="J97" i="10"/>
  <c r="Y98" i="10"/>
  <c r="J53" i="10"/>
  <c r="L53" i="10"/>
  <c r="L55" i="10"/>
  <c r="J55" i="10"/>
  <c r="AA58" i="10"/>
  <c r="K59" i="10"/>
  <c r="L92" i="10"/>
  <c r="Z93" i="10"/>
  <c r="Y93" i="10"/>
  <c r="AA94" i="10"/>
  <c r="L96" i="10"/>
  <c r="Z97" i="10"/>
  <c r="Y97" i="10"/>
  <c r="AA98" i="10"/>
  <c r="L101" i="10"/>
  <c r="AA120" i="10"/>
  <c r="Y50" i="10"/>
  <c r="AA52" i="10"/>
  <c r="Y54" i="10"/>
  <c r="AA56" i="10"/>
  <c r="Y58" i="10"/>
  <c r="J71" i="10"/>
  <c r="L73" i="10"/>
  <c r="J75" i="10"/>
  <c r="L77" i="10"/>
  <c r="J80" i="10"/>
  <c r="L91" i="10"/>
  <c r="J92" i="10"/>
  <c r="L93" i="10"/>
  <c r="J94" i="10"/>
  <c r="L95" i="10"/>
  <c r="J96" i="10"/>
  <c r="L97" i="10"/>
  <c r="J98" i="10"/>
  <c r="J101" i="10"/>
  <c r="Y120" i="10"/>
  <c r="Z121" i="10"/>
  <c r="K80" i="7" l="1"/>
  <c r="J80" i="7"/>
  <c r="I80" i="7"/>
  <c r="K79" i="7"/>
  <c r="J79" i="7"/>
  <c r="I79" i="7"/>
  <c r="K78" i="7"/>
  <c r="J78" i="7"/>
  <c r="I78" i="7"/>
  <c r="K77" i="7"/>
  <c r="J77" i="7"/>
  <c r="I77" i="7"/>
  <c r="K76" i="7"/>
  <c r="J76" i="7"/>
  <c r="I76" i="7"/>
  <c r="K75" i="7"/>
  <c r="J75" i="7"/>
  <c r="I75" i="7"/>
  <c r="K74" i="7"/>
  <c r="J74" i="7"/>
  <c r="I74" i="7"/>
  <c r="K73" i="7"/>
  <c r="J73" i="7"/>
  <c r="I73" i="7"/>
  <c r="K67" i="7"/>
  <c r="J67" i="7"/>
  <c r="I67" i="7"/>
  <c r="K66" i="7"/>
  <c r="J66" i="7"/>
  <c r="I66" i="7"/>
  <c r="K65" i="7"/>
  <c r="J65" i="7"/>
  <c r="I65" i="7"/>
  <c r="K64" i="7"/>
  <c r="J64" i="7"/>
  <c r="I64" i="7"/>
  <c r="K63" i="7"/>
  <c r="J63" i="7"/>
  <c r="I63" i="7"/>
  <c r="K62" i="7"/>
  <c r="J62" i="7"/>
  <c r="I62" i="7"/>
  <c r="K61" i="7"/>
  <c r="J61" i="7"/>
  <c r="I61" i="7"/>
  <c r="K60" i="7"/>
  <c r="J60" i="7"/>
  <c r="I60" i="7"/>
  <c r="K54" i="7"/>
  <c r="J54" i="7"/>
  <c r="I54" i="7"/>
  <c r="K53" i="7"/>
  <c r="J53" i="7"/>
  <c r="I53" i="7"/>
  <c r="K52" i="7"/>
  <c r="J52" i="7"/>
  <c r="I52" i="7"/>
  <c r="K51" i="7"/>
  <c r="J51" i="7"/>
  <c r="I51" i="7"/>
  <c r="K50" i="7"/>
  <c r="J50" i="7"/>
  <c r="I50" i="7"/>
  <c r="K49" i="7"/>
  <c r="J49" i="7"/>
  <c r="I49" i="7"/>
  <c r="K48" i="7"/>
  <c r="J48" i="7"/>
  <c r="I48" i="7"/>
  <c r="K47" i="7"/>
  <c r="J47" i="7"/>
  <c r="I47" i="7"/>
  <c r="K41" i="7"/>
  <c r="J41" i="7"/>
  <c r="I41" i="7"/>
  <c r="K40" i="7"/>
  <c r="J40" i="7"/>
  <c r="I40" i="7"/>
  <c r="K39" i="7"/>
  <c r="J39" i="7"/>
  <c r="I39" i="7"/>
  <c r="K38" i="7"/>
  <c r="J38" i="7"/>
  <c r="I38" i="7"/>
  <c r="K37" i="7"/>
  <c r="J37" i="7"/>
  <c r="I37" i="7"/>
  <c r="K36" i="7"/>
  <c r="J36" i="7"/>
  <c r="I36" i="7"/>
  <c r="K35" i="7"/>
  <c r="J35" i="7"/>
  <c r="I35" i="7"/>
  <c r="K34" i="7"/>
  <c r="J34" i="7"/>
  <c r="I34" i="7"/>
  <c r="K28" i="7"/>
  <c r="J28" i="7"/>
  <c r="I28" i="7"/>
  <c r="K27" i="7"/>
  <c r="J27" i="7"/>
  <c r="I27" i="7"/>
  <c r="K26" i="7"/>
  <c r="J26" i="7"/>
  <c r="I26" i="7"/>
  <c r="K25" i="7"/>
  <c r="J25" i="7"/>
  <c r="I25" i="7"/>
  <c r="K24" i="7"/>
  <c r="J24" i="7"/>
  <c r="I24" i="7"/>
  <c r="K23" i="7"/>
  <c r="J23" i="7"/>
  <c r="I23" i="7"/>
  <c r="K22" i="7"/>
  <c r="J22" i="7"/>
  <c r="I22" i="7"/>
  <c r="K21" i="7"/>
  <c r="J21" i="7"/>
  <c r="I21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K9" i="7"/>
  <c r="J9" i="7"/>
  <c r="I9" i="7"/>
  <c r="K8" i="7"/>
  <c r="J8" i="7"/>
  <c r="I8" i="7"/>
  <c r="L74" i="6" l="1"/>
  <c r="K74" i="6"/>
  <c r="J74" i="6"/>
  <c r="L73" i="6"/>
  <c r="K73" i="6"/>
  <c r="J73" i="6"/>
  <c r="L72" i="6"/>
  <c r="K72" i="6"/>
  <c r="J72" i="6"/>
  <c r="L71" i="6"/>
  <c r="K71" i="6"/>
  <c r="J71" i="6"/>
  <c r="L70" i="6"/>
  <c r="K70" i="6"/>
  <c r="J70" i="6"/>
  <c r="L69" i="6"/>
  <c r="K69" i="6"/>
  <c r="J69" i="6"/>
  <c r="L68" i="6"/>
  <c r="K68" i="6"/>
  <c r="J68" i="6"/>
  <c r="L58" i="6" l="1"/>
  <c r="K58" i="6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Y28" i="5" l="1"/>
  <c r="L28" i="6" l="1"/>
  <c r="L27" i="6"/>
  <c r="L26" i="6"/>
  <c r="L25" i="6"/>
  <c r="L24" i="6"/>
  <c r="L23" i="6"/>
  <c r="L22" i="6"/>
  <c r="L8" i="6"/>
  <c r="L9" i="6"/>
  <c r="L10" i="6"/>
  <c r="L11" i="6"/>
  <c r="L12" i="6"/>
  <c r="L13" i="6"/>
  <c r="L7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8" i="6"/>
  <c r="K9" i="6"/>
  <c r="K10" i="6"/>
  <c r="K11" i="6"/>
  <c r="K12" i="6"/>
  <c r="K13" i="6"/>
  <c r="K7" i="6"/>
  <c r="J8" i="6"/>
  <c r="J9" i="6"/>
  <c r="J10" i="6"/>
  <c r="J11" i="6"/>
  <c r="J12" i="6"/>
  <c r="J13" i="6"/>
  <c r="J7" i="6"/>
  <c r="AA33" i="5" l="1"/>
  <c r="Z33" i="5"/>
  <c r="Y33" i="5"/>
  <c r="AA11" i="5"/>
  <c r="Z11" i="5"/>
  <c r="Y11" i="5"/>
  <c r="V33" i="4"/>
  <c r="U33" i="4"/>
  <c r="W33" i="4" s="1"/>
  <c r="T33" i="4"/>
  <c r="V11" i="4"/>
  <c r="U11" i="4"/>
  <c r="T11" i="4"/>
  <c r="AB33" i="5" l="1"/>
  <c r="W11" i="4"/>
  <c r="AB11" i="5"/>
  <c r="AA22" i="5"/>
  <c r="Z22" i="5"/>
  <c r="AB22" i="5" s="1"/>
  <c r="Y22" i="5"/>
  <c r="T22" i="4"/>
  <c r="U22" i="4"/>
  <c r="V22" i="4"/>
  <c r="W22" i="4" l="1"/>
  <c r="AA32" i="5"/>
  <c r="Z32" i="5"/>
  <c r="Y32" i="5"/>
  <c r="AA31" i="5"/>
  <c r="Z31" i="5"/>
  <c r="Y31" i="5"/>
  <c r="AA30" i="5"/>
  <c r="Z30" i="5"/>
  <c r="Y30" i="5"/>
  <c r="AA29" i="5"/>
  <c r="Z29" i="5"/>
  <c r="Y29" i="5"/>
  <c r="AA28" i="5"/>
  <c r="Z28" i="5"/>
  <c r="AA21" i="5"/>
  <c r="Z21" i="5"/>
  <c r="Y21" i="5"/>
  <c r="AA20" i="5"/>
  <c r="Z20" i="5"/>
  <c r="Y20" i="5"/>
  <c r="AA19" i="5"/>
  <c r="Z19" i="5"/>
  <c r="Y19" i="5"/>
  <c r="AA18" i="5"/>
  <c r="Z18" i="5"/>
  <c r="Y18" i="5"/>
  <c r="AA17" i="5"/>
  <c r="Z17" i="5"/>
  <c r="Y17" i="5"/>
  <c r="AA10" i="5"/>
  <c r="Z10" i="5"/>
  <c r="Y10" i="5"/>
  <c r="AA9" i="5"/>
  <c r="Z9" i="5"/>
  <c r="Y9" i="5"/>
  <c r="AA8" i="5"/>
  <c r="Z8" i="5"/>
  <c r="Y8" i="5"/>
  <c r="AA7" i="5"/>
  <c r="Z7" i="5"/>
  <c r="Y7" i="5"/>
  <c r="AA6" i="5"/>
  <c r="Z6" i="5"/>
  <c r="Y6" i="5"/>
  <c r="AB19" i="5" l="1"/>
  <c r="AB21" i="5"/>
  <c r="AB8" i="5"/>
  <c r="AB10" i="5"/>
  <c r="AB6" i="5"/>
  <c r="AB7" i="5"/>
  <c r="AB9" i="5"/>
  <c r="AB17" i="5"/>
  <c r="AB18" i="5"/>
  <c r="AB20" i="5"/>
  <c r="AB30" i="5"/>
  <c r="AB32" i="5"/>
  <c r="AB28" i="5"/>
  <c r="AB29" i="5"/>
  <c r="AB31" i="5"/>
  <c r="V32" i="4" l="1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1" i="4"/>
  <c r="U21" i="4"/>
  <c r="T21" i="4"/>
  <c r="V20" i="4"/>
  <c r="U20" i="4"/>
  <c r="T20" i="4"/>
  <c r="V19" i="4"/>
  <c r="U19" i="4"/>
  <c r="W19" i="4" s="1"/>
  <c r="T19" i="4"/>
  <c r="V18" i="4"/>
  <c r="U18" i="4"/>
  <c r="T18" i="4"/>
  <c r="V17" i="4"/>
  <c r="U17" i="4"/>
  <c r="V10" i="4"/>
  <c r="U10" i="4"/>
  <c r="T10" i="4"/>
  <c r="V9" i="4"/>
  <c r="U9" i="4"/>
  <c r="T9" i="4"/>
  <c r="V8" i="4"/>
  <c r="U8" i="4"/>
  <c r="T8" i="4"/>
  <c r="V7" i="4"/>
  <c r="U7" i="4"/>
  <c r="T7" i="4"/>
  <c r="V6" i="4"/>
  <c r="U6" i="4"/>
  <c r="T6" i="4"/>
  <c r="W21" i="4" l="1"/>
  <c r="W8" i="4"/>
  <c r="W10" i="4"/>
  <c r="W32" i="4"/>
  <c r="W30" i="4"/>
  <c r="W9" i="4"/>
  <c r="W7" i="4"/>
  <c r="W6" i="4"/>
  <c r="W28" i="4"/>
  <c r="W29" i="4"/>
  <c r="W31" i="4"/>
  <c r="W17" i="4"/>
  <c r="W18" i="4"/>
  <c r="W20" i="4"/>
  <c r="S35" i="1" l="1"/>
  <c r="R35" i="1"/>
  <c r="T35" i="1" s="1"/>
  <c r="Q35" i="1"/>
  <c r="S34" i="1"/>
  <c r="R34" i="1"/>
  <c r="Q34" i="1"/>
  <c r="S33" i="1"/>
  <c r="R33" i="1"/>
  <c r="Q33" i="1"/>
  <c r="R69" i="2"/>
  <c r="Q69" i="2"/>
  <c r="P69" i="2"/>
  <c r="R68" i="2"/>
  <c r="Q68" i="2"/>
  <c r="P68" i="2"/>
  <c r="R67" i="2"/>
  <c r="Q67" i="2"/>
  <c r="P67" i="2"/>
  <c r="R66" i="2"/>
  <c r="Q66" i="2"/>
  <c r="P66" i="2"/>
  <c r="R65" i="2"/>
  <c r="Q65" i="2"/>
  <c r="P65" i="2"/>
  <c r="R64" i="2"/>
  <c r="Q64" i="2"/>
  <c r="P64" i="2"/>
  <c r="R63" i="2"/>
  <c r="Q63" i="2"/>
  <c r="P63" i="2"/>
  <c r="R62" i="2"/>
  <c r="Q62" i="2"/>
  <c r="P62" i="2"/>
  <c r="R61" i="2"/>
  <c r="Q61" i="2"/>
  <c r="P61" i="2"/>
  <c r="R60" i="2"/>
  <c r="Q60" i="2"/>
  <c r="P60" i="2"/>
  <c r="S68" i="2" l="1"/>
  <c r="S66" i="2"/>
  <c r="S61" i="2"/>
  <c r="S65" i="2"/>
  <c r="S69" i="2"/>
  <c r="S63" i="2"/>
  <c r="S67" i="2"/>
  <c r="S60" i="2"/>
  <c r="S64" i="2"/>
  <c r="S62" i="2"/>
  <c r="T33" i="1"/>
  <c r="T34" i="1"/>
  <c r="R21" i="2" l="1"/>
  <c r="R22" i="2"/>
  <c r="R23" i="2"/>
  <c r="R24" i="2"/>
  <c r="R25" i="2"/>
  <c r="R26" i="2"/>
  <c r="R27" i="2"/>
  <c r="R28" i="2"/>
  <c r="R29" i="2"/>
  <c r="R30" i="2"/>
  <c r="R34" i="2"/>
  <c r="R35" i="2"/>
  <c r="R36" i="2"/>
  <c r="R37" i="2"/>
  <c r="R38" i="2"/>
  <c r="R39" i="2"/>
  <c r="R40" i="2"/>
  <c r="R41" i="2"/>
  <c r="R42" i="2"/>
  <c r="R43" i="2"/>
  <c r="R47" i="2"/>
  <c r="R48" i="2"/>
  <c r="R49" i="2"/>
  <c r="R50" i="2"/>
  <c r="R51" i="2"/>
  <c r="R52" i="2"/>
  <c r="R53" i="2"/>
  <c r="R54" i="2"/>
  <c r="R55" i="2"/>
  <c r="R56" i="2"/>
  <c r="Q21" i="2"/>
  <c r="S21" i="2" s="1"/>
  <c r="Q22" i="2"/>
  <c r="Q23" i="2"/>
  <c r="Q24" i="2"/>
  <c r="Q25" i="2"/>
  <c r="S25" i="2" s="1"/>
  <c r="Q26" i="2"/>
  <c r="Q27" i="2"/>
  <c r="Q28" i="2"/>
  <c r="Q29" i="2"/>
  <c r="S29" i="2" s="1"/>
  <c r="Q30" i="2"/>
  <c r="Q34" i="2"/>
  <c r="Q35" i="2"/>
  <c r="Q36" i="2"/>
  <c r="S36" i="2" s="1"/>
  <c r="Q37" i="2"/>
  <c r="Q38" i="2"/>
  <c r="Q39" i="2"/>
  <c r="Q40" i="2"/>
  <c r="S40" i="2" s="1"/>
  <c r="Q41" i="2"/>
  <c r="Q42" i="2"/>
  <c r="Q43" i="2"/>
  <c r="Q47" i="2"/>
  <c r="S47" i="2" s="1"/>
  <c r="Q48" i="2"/>
  <c r="Q49" i="2"/>
  <c r="Q50" i="2"/>
  <c r="Q51" i="2"/>
  <c r="S51" i="2" s="1"/>
  <c r="Q52" i="2"/>
  <c r="Q53" i="2"/>
  <c r="Q54" i="2"/>
  <c r="Q55" i="2"/>
  <c r="S55" i="2" s="1"/>
  <c r="Q56" i="2"/>
  <c r="P21" i="2"/>
  <c r="P22" i="2"/>
  <c r="P23" i="2"/>
  <c r="P24" i="2"/>
  <c r="P25" i="2"/>
  <c r="P26" i="2"/>
  <c r="P27" i="2"/>
  <c r="P28" i="2"/>
  <c r="P29" i="2"/>
  <c r="P30" i="2"/>
  <c r="P34" i="2"/>
  <c r="P35" i="2"/>
  <c r="P36" i="2"/>
  <c r="P37" i="2"/>
  <c r="P38" i="2"/>
  <c r="P39" i="2"/>
  <c r="P40" i="2"/>
  <c r="P41" i="2"/>
  <c r="P42" i="2"/>
  <c r="P43" i="2"/>
  <c r="P47" i="2"/>
  <c r="P48" i="2"/>
  <c r="P49" i="2"/>
  <c r="P50" i="2"/>
  <c r="P51" i="2"/>
  <c r="P52" i="2"/>
  <c r="P53" i="2"/>
  <c r="P54" i="2"/>
  <c r="P55" i="2"/>
  <c r="P56" i="2"/>
  <c r="R9" i="2"/>
  <c r="R10" i="2"/>
  <c r="R11" i="2"/>
  <c r="R12" i="2"/>
  <c r="R13" i="2"/>
  <c r="R14" i="2"/>
  <c r="R15" i="2"/>
  <c r="R16" i="2"/>
  <c r="R17" i="2"/>
  <c r="Q9" i="2"/>
  <c r="Q10" i="2"/>
  <c r="Q11" i="2"/>
  <c r="Q12" i="2"/>
  <c r="S12" i="2" s="1"/>
  <c r="Q13" i="2"/>
  <c r="Q14" i="2"/>
  <c r="Q15" i="2"/>
  <c r="Q16" i="2"/>
  <c r="S16" i="2" s="1"/>
  <c r="Q17" i="2"/>
  <c r="P9" i="2"/>
  <c r="P10" i="2"/>
  <c r="P11" i="2"/>
  <c r="P12" i="2"/>
  <c r="P13" i="2"/>
  <c r="P14" i="2"/>
  <c r="P15" i="2"/>
  <c r="P16" i="2"/>
  <c r="P17" i="2"/>
  <c r="R8" i="2"/>
  <c r="Q8" i="2"/>
  <c r="P8" i="2"/>
  <c r="S29" i="1"/>
  <c r="R29" i="1"/>
  <c r="Q29" i="1"/>
  <c r="S28" i="1"/>
  <c r="R28" i="1"/>
  <c r="T28" i="1" s="1"/>
  <c r="Q28" i="1"/>
  <c r="S27" i="1"/>
  <c r="R27" i="1"/>
  <c r="Q27" i="1"/>
  <c r="S10" i="1"/>
  <c r="S11" i="1"/>
  <c r="S15" i="1"/>
  <c r="S16" i="1"/>
  <c r="S17" i="1"/>
  <c r="S21" i="1"/>
  <c r="S22" i="1"/>
  <c r="S23" i="1"/>
  <c r="S9" i="1"/>
  <c r="R10" i="1"/>
  <c r="T10" i="1" s="1"/>
  <c r="R11" i="1"/>
  <c r="T11" i="1" s="1"/>
  <c r="R15" i="1"/>
  <c r="R16" i="1"/>
  <c r="R17" i="1"/>
  <c r="T17" i="1" s="1"/>
  <c r="R21" i="1"/>
  <c r="T21" i="1" s="1"/>
  <c r="R22" i="1"/>
  <c r="T22" i="1" s="1"/>
  <c r="R23" i="1"/>
  <c r="R9" i="1"/>
  <c r="Q23" i="1"/>
  <c r="Q22" i="1"/>
  <c r="Q21" i="1"/>
  <c r="Q17" i="1"/>
  <c r="Q16" i="1"/>
  <c r="Q15" i="1"/>
  <c r="Q11" i="1"/>
  <c r="Q10" i="1"/>
  <c r="Q9" i="1"/>
  <c r="S15" i="2" l="1"/>
  <c r="S11" i="2"/>
  <c r="S54" i="2"/>
  <c r="S50" i="2"/>
  <c r="S43" i="2"/>
  <c r="S39" i="2"/>
  <c r="S35" i="2"/>
  <c r="S28" i="2"/>
  <c r="S24" i="2"/>
  <c r="S14" i="2"/>
  <c r="S10" i="2"/>
  <c r="S56" i="2"/>
  <c r="S52" i="2"/>
  <c r="S48" i="2"/>
  <c r="S41" i="2"/>
  <c r="S37" i="2"/>
  <c r="S30" i="2"/>
  <c r="S26" i="2"/>
  <c r="S22" i="2"/>
  <c r="S53" i="2"/>
  <c r="S49" i="2"/>
  <c r="S42" i="2"/>
  <c r="S38" i="2"/>
  <c r="S34" i="2"/>
  <c r="S27" i="2"/>
  <c r="S23" i="2"/>
  <c r="T23" i="1"/>
  <c r="T16" i="1"/>
  <c r="T29" i="1"/>
  <c r="S17" i="2"/>
  <c r="S13" i="2"/>
  <c r="S9" i="2"/>
  <c r="T15" i="1"/>
  <c r="T27" i="1"/>
  <c r="T9" i="1"/>
  <c r="S8" i="2"/>
</calcChain>
</file>

<file path=xl/sharedStrings.xml><?xml version="1.0" encoding="utf-8"?>
<sst xmlns="http://schemas.openxmlformats.org/spreadsheetml/2006/main" count="453" uniqueCount="121">
  <si>
    <t>SMA2000</t>
  </si>
  <si>
    <t>OG</t>
  </si>
  <si>
    <t>DDM</t>
  </si>
  <si>
    <t>average</t>
  </si>
  <si>
    <t>st dev</t>
  </si>
  <si>
    <t>n</t>
  </si>
  <si>
    <t>sem</t>
  </si>
  <si>
    <t>MRP4 (Sf9)</t>
  </si>
  <si>
    <t>BmrA (C41 E.coli)</t>
  </si>
  <si>
    <t>ZipA (BL21 E.coli)</t>
  </si>
  <si>
    <t>LeuT (BL21 E.coli)</t>
  </si>
  <si>
    <t>% total protein solubilised</t>
  </si>
  <si>
    <t>SMA 1000</t>
  </si>
  <si>
    <t>SMA 3000</t>
  </si>
  <si>
    <t>XZ09008</t>
  </si>
  <si>
    <t>XZ09006</t>
  </si>
  <si>
    <t>SZ40005</t>
  </si>
  <si>
    <t>SZ25010</t>
  </si>
  <si>
    <t>SZ42010</t>
  </si>
  <si>
    <t>SZ33030</t>
  </si>
  <si>
    <t>SZ28065</t>
  </si>
  <si>
    <t>SZ28110</t>
  </si>
  <si>
    <t>MRP1 (H69AR)</t>
  </si>
  <si>
    <t>Kerrie March 2015</t>
  </si>
  <si>
    <t>Yield (ug) pure protein per L culture</t>
  </si>
  <si>
    <t xml:space="preserve">Kerrie  </t>
  </si>
  <si>
    <t>Victor</t>
  </si>
  <si>
    <t>Jaimin</t>
  </si>
  <si>
    <t>Chumin</t>
  </si>
  <si>
    <t>Purity of purified protein</t>
  </si>
  <si>
    <t>Kerrie</t>
  </si>
  <si>
    <t>12/12/2014</t>
  </si>
  <si>
    <t>17/12/14</t>
  </si>
  <si>
    <t>10/07/2014</t>
  </si>
  <si>
    <t xml:space="preserve">Victor </t>
  </si>
  <si>
    <t xml:space="preserve">Jaimin </t>
  </si>
  <si>
    <t>Zoeya</t>
  </si>
  <si>
    <t>30/09/14</t>
  </si>
  <si>
    <t>AR 220615</t>
  </si>
  <si>
    <t xml:space="preserve">Alice </t>
  </si>
  <si>
    <t xml:space="preserve"> March 2015</t>
  </si>
  <si>
    <t>Aneel</t>
  </si>
  <si>
    <t>Ashlyn</t>
  </si>
  <si>
    <t xml:space="preserve">Ashlyn </t>
  </si>
  <si>
    <t>Alice</t>
  </si>
  <si>
    <t>June/July 2015</t>
  </si>
  <si>
    <t xml:space="preserve">Aneel </t>
  </si>
  <si>
    <t>[Mg2+] (mM)</t>
  </si>
  <si>
    <t>ZipA</t>
  </si>
  <si>
    <t>SMA3000</t>
  </si>
  <si>
    <t>% total protein that is in soluble fraction</t>
  </si>
  <si>
    <t>150715</t>
  </si>
  <si>
    <t>030815 AM</t>
  </si>
  <si>
    <t>030815 PM</t>
  </si>
  <si>
    <t>140815A</t>
  </si>
  <si>
    <t>140815B</t>
  </si>
  <si>
    <t>011015</t>
  </si>
  <si>
    <t>081015</t>
  </si>
  <si>
    <t>081015 I</t>
  </si>
  <si>
    <t>081015 II</t>
  </si>
  <si>
    <t>211015</t>
  </si>
  <si>
    <t>051115</t>
  </si>
  <si>
    <t>101115</t>
  </si>
  <si>
    <t>041115</t>
  </si>
  <si>
    <t>111115</t>
  </si>
  <si>
    <t>Zoeya, Jaimin, Kerrie, Chumin, Alice, Roshani, David</t>
  </si>
  <si>
    <t>Kerrie, Chumin, Roshani, Zoeya, Jaimin, Victor, Alice, David</t>
  </si>
  <si>
    <t>Solubilised protein relative to amount solubilised with SMA2000</t>
  </si>
  <si>
    <t>temperature</t>
  </si>
  <si>
    <t xml:space="preserve">021015B </t>
  </si>
  <si>
    <t>stdev</t>
  </si>
  <si>
    <t>021015B</t>
  </si>
  <si>
    <t>191015B</t>
  </si>
  <si>
    <t>201015B</t>
  </si>
  <si>
    <t>Thermal aggregation as measured by right angle light scattering at 390nm</t>
  </si>
  <si>
    <t>mean</t>
  </si>
  <si>
    <t>% fluorescence quenching (NATA corrected)</t>
  </si>
  <si>
    <t>SMA 2000</t>
  </si>
  <si>
    <t>Hoechst</t>
  </si>
  <si>
    <t>SMA 2000 Dox</t>
  </si>
  <si>
    <t>[Hoechst] (uM)</t>
  </si>
  <si>
    <t>Zoeya 260315</t>
  </si>
  <si>
    <t>Masood 050715</t>
  </si>
  <si>
    <t>Masood 210715</t>
  </si>
  <si>
    <t>Masood 040815</t>
  </si>
  <si>
    <t>Alice 250815</t>
  </si>
  <si>
    <t>[Dox] (uM)</t>
  </si>
  <si>
    <t>Masood 070715</t>
  </si>
  <si>
    <t>Alice 260815</t>
  </si>
  <si>
    <t>Alice 260815B</t>
  </si>
  <si>
    <t>Alice 030915</t>
  </si>
  <si>
    <t>Alice 191015</t>
  </si>
  <si>
    <t>Kd (uM)</t>
  </si>
  <si>
    <t>Bmax (%)</t>
  </si>
  <si>
    <t>SMA 3000 Dox</t>
  </si>
  <si>
    <t>Masood 200715</t>
  </si>
  <si>
    <t>Alice 121015</t>
  </si>
  <si>
    <t>Masood 050815</t>
  </si>
  <si>
    <t>Dox</t>
  </si>
  <si>
    <t>Masood 080715</t>
  </si>
  <si>
    <t>Alice 280915</t>
  </si>
  <si>
    <t>Alice 091015</t>
  </si>
  <si>
    <t>Alice 131015</t>
  </si>
  <si>
    <t>Alice 061015</t>
  </si>
  <si>
    <t>Masood 100815</t>
  </si>
  <si>
    <t>Masood 220715</t>
  </si>
  <si>
    <t>Alice 130815</t>
  </si>
  <si>
    <t>Alice 191015A</t>
  </si>
  <si>
    <t>Alice 191015B</t>
  </si>
  <si>
    <t>Masood 060815</t>
  </si>
  <si>
    <t>Alice 140815</t>
  </si>
  <si>
    <t>Alice, Nikola</t>
  </si>
  <si>
    <t>Sample</t>
  </si>
  <si>
    <t>LUT SMA2000 ave</t>
  </si>
  <si>
    <t>LUT SMA3000 ave</t>
  </si>
  <si>
    <t>LUT XZ09008 ave</t>
  </si>
  <si>
    <t>LUT SZ25010 ave</t>
  </si>
  <si>
    <t>LUT DDM ave</t>
  </si>
  <si>
    <t>Date/Time</t>
  </si>
  <si>
    <t>Count rate / kbps</t>
  </si>
  <si>
    <t>Size /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</si>
</sst>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17" fontId="0" fillId="0" borderId="0" xfId="0" applyNumberFormat="1"/>
    <xf numFmtId="17" fontId="0" fillId="0" borderId="0" xfId="0" quotePrefix="1" applyNumberFormat="1"/>
    <xf numFmtId="0" fontId="0" fillId="0" borderId="0" xfId="0" quotePrefix="1"/>
    <xf numFmtId="14" fontId="0" fillId="0" borderId="0" xfId="0" quotePrefix="1" applyNumberFormat="1"/>
    <xf numFmtId="165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2" fontId="1" fillId="0" borderId="0" xfId="0" applyNumberFormat="1" applyFont="1"/>
    <xf numFmtId="0" fontId="1" fillId="0" borderId="0" xfId="0" applyFont="1"/>
    <xf numFmtId="22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'[1]Averaged results'!$C$1:$C$3</c:f>
              <c:strCache>
                <c:ptCount val="1"/>
                <c:pt idx="0">
                  <c:v>LUT SMA2000 ave 42555.74387 344.7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'[1]Averaged results'!$B$4:$B$83</c:f>
              <c:numCache>
                <c:formatCode>General</c:formatCode>
                <c:ptCount val="8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'[1]Averaged results'!$C$4:$C$83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0.7</c:v>
                </c:pt>
                <c:pt idx="17">
                  <c:v>6.3</c:v>
                </c:pt>
                <c:pt idx="18">
                  <c:v>17.399999999999999</c:v>
                </c:pt>
                <c:pt idx="19">
                  <c:v>24.4</c:v>
                </c:pt>
                <c:pt idx="20">
                  <c:v>21.9</c:v>
                </c:pt>
                <c:pt idx="21">
                  <c:v>14.7</c:v>
                </c:pt>
                <c:pt idx="22">
                  <c:v>8.1</c:v>
                </c:pt>
                <c:pt idx="23">
                  <c:v>3.9</c:v>
                </c:pt>
                <c:pt idx="24">
                  <c:v>1.7</c:v>
                </c:pt>
                <c:pt idx="25">
                  <c:v>0.7</c:v>
                </c:pt>
                <c:pt idx="26">
                  <c:v>0.2</c:v>
                </c:pt>
                <c:pt idx="27">
                  <c:v>0.1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09-43DD-8C69-EE33C83B3171}"/>
            </c:ext>
          </c:extLst>
        </c:ser>
        <c:ser>
          <c:idx val="1"/>
          <c:order val="1"/>
          <c:tx>
            <c:strRef>
              <c:f>'[1]Averaged results'!$D$1:$D$3</c:f>
              <c:strCache>
                <c:ptCount val="1"/>
                <c:pt idx="0">
                  <c:v>LUT SMA3000 ave 42555.74421 245.7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'[1]Averaged results'!$B$4:$B$83</c:f>
              <c:numCache>
                <c:formatCode>General</c:formatCode>
                <c:ptCount val="8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'[1]Averaged results'!$D$4:$D$83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1.4</c:v>
                </c:pt>
                <c:pt idx="15">
                  <c:v>8.4</c:v>
                </c:pt>
                <c:pt idx="16">
                  <c:v>19.7</c:v>
                </c:pt>
                <c:pt idx="17">
                  <c:v>24.7</c:v>
                </c:pt>
                <c:pt idx="18">
                  <c:v>20.3</c:v>
                </c:pt>
                <c:pt idx="19">
                  <c:v>12.9</c:v>
                </c:pt>
                <c:pt idx="20">
                  <c:v>6.9</c:v>
                </c:pt>
                <c:pt idx="21">
                  <c:v>3.3</c:v>
                </c:pt>
                <c:pt idx="22">
                  <c:v>1.4</c:v>
                </c:pt>
                <c:pt idx="23">
                  <c:v>0.6</c:v>
                </c:pt>
                <c:pt idx="24">
                  <c:v>0.2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09-43DD-8C69-EE33C83B3171}"/>
            </c:ext>
          </c:extLst>
        </c:ser>
        <c:ser>
          <c:idx val="2"/>
          <c:order val="2"/>
          <c:tx>
            <c:strRef>
              <c:f>'[1]Averaged results'!$E$1:$E$3</c:f>
              <c:strCache>
                <c:ptCount val="1"/>
                <c:pt idx="0">
                  <c:v>LUT XZ09008 ave 42555.74451 296.2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'[1]Averaged results'!$B$4:$B$83</c:f>
              <c:numCache>
                <c:formatCode>General</c:formatCode>
                <c:ptCount val="8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'[1]Averaged results'!$E$4:$E$83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2.8</c:v>
                </c:pt>
                <c:pt idx="15">
                  <c:v>12.2</c:v>
                </c:pt>
                <c:pt idx="16">
                  <c:v>22.7</c:v>
                </c:pt>
                <c:pt idx="17">
                  <c:v>24.3</c:v>
                </c:pt>
                <c:pt idx="18">
                  <c:v>17.899999999999999</c:v>
                </c:pt>
                <c:pt idx="19">
                  <c:v>10.5</c:v>
                </c:pt>
                <c:pt idx="20">
                  <c:v>5.3</c:v>
                </c:pt>
                <c:pt idx="21">
                  <c:v>2.4</c:v>
                </c:pt>
                <c:pt idx="22">
                  <c:v>1</c:v>
                </c:pt>
                <c:pt idx="23">
                  <c:v>0.4</c:v>
                </c:pt>
                <c:pt idx="24">
                  <c:v>0.2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09-43DD-8C69-EE33C83B3171}"/>
            </c:ext>
          </c:extLst>
        </c:ser>
        <c:ser>
          <c:idx val="3"/>
          <c:order val="3"/>
          <c:tx>
            <c:strRef>
              <c:f>'[1]Averaged results'!$F$1:$F$3</c:f>
              <c:strCache>
                <c:ptCount val="1"/>
                <c:pt idx="0">
                  <c:v>LUT SZ25010 ave 42555.7448 256.5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'[1]Averaged results'!$B$4:$B$83</c:f>
              <c:numCache>
                <c:formatCode>General</c:formatCode>
                <c:ptCount val="8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'[1]Averaged results'!$F$4:$F$83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1.2</c:v>
                </c:pt>
                <c:pt idx="15">
                  <c:v>7.4</c:v>
                </c:pt>
                <c:pt idx="16">
                  <c:v>17.899999999999999</c:v>
                </c:pt>
                <c:pt idx="17">
                  <c:v>23.8</c:v>
                </c:pt>
                <c:pt idx="18">
                  <c:v>20.9</c:v>
                </c:pt>
                <c:pt idx="19">
                  <c:v>14</c:v>
                </c:pt>
                <c:pt idx="20">
                  <c:v>7.9</c:v>
                </c:pt>
                <c:pt idx="21">
                  <c:v>3.9</c:v>
                </c:pt>
                <c:pt idx="22">
                  <c:v>1.8</c:v>
                </c:pt>
                <c:pt idx="23">
                  <c:v>0.8</c:v>
                </c:pt>
                <c:pt idx="24">
                  <c:v>0.3</c:v>
                </c:pt>
                <c:pt idx="25">
                  <c:v>0.1</c:v>
                </c:pt>
                <c:pt idx="26">
                  <c:v>0.1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E09-43DD-8C69-EE33C83B3171}"/>
            </c:ext>
          </c:extLst>
        </c:ser>
        <c:ser>
          <c:idx val="4"/>
          <c:order val="4"/>
          <c:tx>
            <c:strRef>
              <c:f>'[1]Averaged results'!$G$1:$G$3</c:f>
              <c:strCache>
                <c:ptCount val="1"/>
                <c:pt idx="0">
                  <c:v>LUT DDM ave 42555.74497 274.4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'[1]Averaged results'!$B$4:$B$83</c:f>
              <c:numCache>
                <c:formatCode>General</c:formatCode>
                <c:ptCount val="80"/>
                <c:pt idx="0">
                  <c:v>0.4</c:v>
                </c:pt>
                <c:pt idx="1">
                  <c:v>0.4632</c:v>
                </c:pt>
                <c:pt idx="2">
                  <c:v>0.53649999999999998</c:v>
                </c:pt>
                <c:pt idx="3">
                  <c:v>0.62129999999999996</c:v>
                </c:pt>
                <c:pt idx="4">
                  <c:v>0.71950000000000003</c:v>
                </c:pt>
                <c:pt idx="5">
                  <c:v>0.83320000000000005</c:v>
                </c:pt>
                <c:pt idx="6">
                  <c:v>0.96489999999999998</c:v>
                </c:pt>
                <c:pt idx="7">
                  <c:v>1.117</c:v>
                </c:pt>
                <c:pt idx="8">
                  <c:v>1.294</c:v>
                </c:pt>
                <c:pt idx="9">
                  <c:v>1.4990000000000001</c:v>
                </c:pt>
                <c:pt idx="10">
                  <c:v>1.736</c:v>
                </c:pt>
                <c:pt idx="11">
                  <c:v>2.0099999999999998</c:v>
                </c:pt>
                <c:pt idx="12">
                  <c:v>2.3279999999999998</c:v>
                </c:pt>
                <c:pt idx="13">
                  <c:v>2.6960000000000002</c:v>
                </c:pt>
                <c:pt idx="14">
                  <c:v>3.1219999999999999</c:v>
                </c:pt>
                <c:pt idx="15">
                  <c:v>3.6150000000000002</c:v>
                </c:pt>
                <c:pt idx="16">
                  <c:v>4.1870000000000003</c:v>
                </c:pt>
                <c:pt idx="17">
                  <c:v>4.8490000000000002</c:v>
                </c:pt>
                <c:pt idx="18">
                  <c:v>5.6150000000000002</c:v>
                </c:pt>
                <c:pt idx="19">
                  <c:v>6.5030000000000001</c:v>
                </c:pt>
                <c:pt idx="20">
                  <c:v>7.5309999999999997</c:v>
                </c:pt>
                <c:pt idx="21">
                  <c:v>8.7210000000000001</c:v>
                </c:pt>
                <c:pt idx="22">
                  <c:v>10.1</c:v>
                </c:pt>
                <c:pt idx="23">
                  <c:v>11.7</c:v>
                </c:pt>
                <c:pt idx="24">
                  <c:v>13.54</c:v>
                </c:pt>
                <c:pt idx="25">
                  <c:v>15.69</c:v>
                </c:pt>
                <c:pt idx="26">
                  <c:v>18.170000000000002</c:v>
                </c:pt>
                <c:pt idx="27">
                  <c:v>21.04</c:v>
                </c:pt>
                <c:pt idx="28">
                  <c:v>24.36</c:v>
                </c:pt>
                <c:pt idx="29">
                  <c:v>28.21</c:v>
                </c:pt>
                <c:pt idx="30">
                  <c:v>32.67</c:v>
                </c:pt>
                <c:pt idx="31">
                  <c:v>37.840000000000003</c:v>
                </c:pt>
                <c:pt idx="32">
                  <c:v>43.82</c:v>
                </c:pt>
                <c:pt idx="33">
                  <c:v>50.75</c:v>
                </c:pt>
                <c:pt idx="34">
                  <c:v>58.77</c:v>
                </c:pt>
                <c:pt idx="35">
                  <c:v>68.06</c:v>
                </c:pt>
                <c:pt idx="36">
                  <c:v>78.819999999999993</c:v>
                </c:pt>
                <c:pt idx="37">
                  <c:v>91.28</c:v>
                </c:pt>
                <c:pt idx="38">
                  <c:v>105.7</c:v>
                </c:pt>
                <c:pt idx="39">
                  <c:v>122.4</c:v>
                </c:pt>
                <c:pt idx="40">
                  <c:v>141.80000000000001</c:v>
                </c:pt>
                <c:pt idx="41">
                  <c:v>164.2</c:v>
                </c:pt>
                <c:pt idx="42">
                  <c:v>190.1</c:v>
                </c:pt>
                <c:pt idx="43">
                  <c:v>220.2</c:v>
                </c:pt>
                <c:pt idx="44">
                  <c:v>255</c:v>
                </c:pt>
                <c:pt idx="45">
                  <c:v>295.3</c:v>
                </c:pt>
                <c:pt idx="46">
                  <c:v>342</c:v>
                </c:pt>
                <c:pt idx="47">
                  <c:v>396.1</c:v>
                </c:pt>
                <c:pt idx="48">
                  <c:v>458.7</c:v>
                </c:pt>
                <c:pt idx="49">
                  <c:v>531.20000000000005</c:v>
                </c:pt>
                <c:pt idx="50">
                  <c:v>615.1</c:v>
                </c:pt>
                <c:pt idx="51">
                  <c:v>712.4</c:v>
                </c:pt>
                <c:pt idx="52">
                  <c:v>825</c:v>
                </c:pt>
                <c:pt idx="53">
                  <c:v>955.4</c:v>
                </c:pt>
                <c:pt idx="54">
                  <c:v>1106</c:v>
                </c:pt>
                <c:pt idx="55">
                  <c:v>1281</c:v>
                </c:pt>
                <c:pt idx="56">
                  <c:v>1484</c:v>
                </c:pt>
                <c:pt idx="57">
                  <c:v>1718</c:v>
                </c:pt>
                <c:pt idx="58">
                  <c:v>1990</c:v>
                </c:pt>
                <c:pt idx="59">
                  <c:v>2305</c:v>
                </c:pt>
                <c:pt idx="60">
                  <c:v>2669</c:v>
                </c:pt>
                <c:pt idx="61">
                  <c:v>3091</c:v>
                </c:pt>
                <c:pt idx="62">
                  <c:v>3580</c:v>
                </c:pt>
                <c:pt idx="63">
                  <c:v>4145</c:v>
                </c:pt>
                <c:pt idx="64">
                  <c:v>4801</c:v>
                </c:pt>
                <c:pt idx="65">
                  <c:v>5560</c:v>
                </c:pt>
                <c:pt idx="66">
                  <c:v>6439</c:v>
                </c:pt>
                <c:pt idx="67">
                  <c:v>7456</c:v>
                </c:pt>
                <c:pt idx="68">
                  <c:v>8635</c:v>
                </c:pt>
                <c:pt idx="69">
                  <c:v>10000</c:v>
                </c:pt>
              </c:numCache>
            </c:numRef>
          </c:xVal>
          <c:yVal>
            <c:numRef>
              <c:f>'[1]Averaged results'!$G$4:$G$83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1.5</c:v>
                </c:pt>
                <c:pt idx="15">
                  <c:v>9.1999999999999993</c:v>
                </c:pt>
                <c:pt idx="16">
                  <c:v>20.7</c:v>
                </c:pt>
                <c:pt idx="17">
                  <c:v>25.1</c:v>
                </c:pt>
                <c:pt idx="18">
                  <c:v>20</c:v>
                </c:pt>
                <c:pt idx="19">
                  <c:v>12.3</c:v>
                </c:pt>
                <c:pt idx="20">
                  <c:v>6.4</c:v>
                </c:pt>
                <c:pt idx="21">
                  <c:v>2.9</c:v>
                </c:pt>
                <c:pt idx="22">
                  <c:v>1.2</c:v>
                </c:pt>
                <c:pt idx="23">
                  <c:v>0.4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09-43DD-8C69-EE33C83B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572936"/>
        <c:axId val="264573328"/>
      </c:scatterChart>
      <c:valAx>
        <c:axId val="2645729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573328"/>
        <c:crosses val="autoZero"/>
        <c:crossBetween val="midCat"/>
      </c:valAx>
      <c:valAx>
        <c:axId val="26457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572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536574</xdr:colOff>
      <xdr:row>4</xdr:row>
      <xdr:rowOff>12700</xdr:rowOff>
    </xdr:from>
    <xdr:to>
      <xdr:col>19</xdr:col>
      <xdr:colOff>101599</xdr:colOff>
      <xdr:row>30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ce's%20work/papers/in%20prep%20or%20submitted/Morrison%20et%20al%20(polymer%20screen)/2015-06-17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nsities Raw"/>
      <sheetName val="Intensity Transposed"/>
      <sheetName val="Intensity processed"/>
      <sheetName val="Numbers Raw"/>
      <sheetName val="Numbers Transposed"/>
      <sheetName val="Numbers processed"/>
      <sheetName val="Averaged resul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LUT SMA2000 ave</v>
          </cell>
          <cell r="D1" t="str">
            <v>LUT SMA3000 ave</v>
          </cell>
          <cell r="E1" t="str">
            <v>LUT XZ09008 ave</v>
          </cell>
          <cell r="F1" t="str">
            <v>LUT SZ25010 ave</v>
          </cell>
          <cell r="G1" t="str">
            <v>LUT DDM ave</v>
          </cell>
        </row>
        <row r="2">
          <cell r="C2">
            <v>42555.74386574074</v>
          </cell>
          <cell r="D2">
            <v>42555.744212962964</v>
          </cell>
          <cell r="E2">
            <v>42555.744513888887</v>
          </cell>
          <cell r="F2">
            <v>42555.744803240741</v>
          </cell>
          <cell r="G2">
            <v>42555.74496527778</v>
          </cell>
        </row>
        <row r="3">
          <cell r="C3">
            <v>344.7</v>
          </cell>
          <cell r="D3">
            <v>245.7</v>
          </cell>
          <cell r="E3">
            <v>296.2</v>
          </cell>
          <cell r="F3">
            <v>256.5</v>
          </cell>
          <cell r="G3">
            <v>274.39999999999998</v>
          </cell>
        </row>
        <row r="4">
          <cell r="B4">
            <v>0.4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>
            <v>0.4632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>
            <v>0.53649999999999998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0.62129999999999996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>
            <v>0.71950000000000003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B9">
            <v>0.83320000000000005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0.96489999999999998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1.117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1.294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1.4990000000000001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1.736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2.0099999999999998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2.3279999999999998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2.6960000000000002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3.1219999999999999</v>
          </cell>
          <cell r="C18">
            <v>0</v>
          </cell>
          <cell r="D18">
            <v>1.4</v>
          </cell>
          <cell r="E18">
            <v>2.8</v>
          </cell>
          <cell r="F18">
            <v>1.2</v>
          </cell>
          <cell r="G18">
            <v>1.5</v>
          </cell>
        </row>
        <row r="19">
          <cell r="B19">
            <v>3.6150000000000002</v>
          </cell>
          <cell r="C19">
            <v>0</v>
          </cell>
          <cell r="D19">
            <v>8.4</v>
          </cell>
          <cell r="E19">
            <v>12.2</v>
          </cell>
          <cell r="F19">
            <v>7.4</v>
          </cell>
          <cell r="G19">
            <v>9.1999999999999993</v>
          </cell>
        </row>
        <row r="20">
          <cell r="B20">
            <v>4.1870000000000003</v>
          </cell>
          <cell r="C20">
            <v>0.7</v>
          </cell>
          <cell r="D20">
            <v>19.7</v>
          </cell>
          <cell r="E20">
            <v>22.7</v>
          </cell>
          <cell r="F20">
            <v>17.899999999999999</v>
          </cell>
          <cell r="G20">
            <v>20.7</v>
          </cell>
        </row>
        <row r="21">
          <cell r="B21">
            <v>4.8490000000000002</v>
          </cell>
          <cell r="C21">
            <v>6.3</v>
          </cell>
          <cell r="D21">
            <v>24.7</v>
          </cell>
          <cell r="E21">
            <v>24.3</v>
          </cell>
          <cell r="F21">
            <v>23.8</v>
          </cell>
          <cell r="G21">
            <v>25.1</v>
          </cell>
        </row>
        <row r="22">
          <cell r="B22">
            <v>5.6150000000000002</v>
          </cell>
          <cell r="C22">
            <v>17.399999999999999</v>
          </cell>
          <cell r="D22">
            <v>20.3</v>
          </cell>
          <cell r="E22">
            <v>17.899999999999999</v>
          </cell>
          <cell r="F22">
            <v>20.9</v>
          </cell>
          <cell r="G22">
            <v>20</v>
          </cell>
        </row>
        <row r="23">
          <cell r="B23">
            <v>6.5030000000000001</v>
          </cell>
          <cell r="C23">
            <v>24.4</v>
          </cell>
          <cell r="D23">
            <v>12.9</v>
          </cell>
          <cell r="E23">
            <v>10.5</v>
          </cell>
          <cell r="F23">
            <v>14</v>
          </cell>
          <cell r="G23">
            <v>12.3</v>
          </cell>
        </row>
        <row r="24">
          <cell r="B24">
            <v>7.5309999999999997</v>
          </cell>
          <cell r="C24">
            <v>21.9</v>
          </cell>
          <cell r="D24">
            <v>6.9</v>
          </cell>
          <cell r="E24">
            <v>5.3</v>
          </cell>
          <cell r="F24">
            <v>7.9</v>
          </cell>
          <cell r="G24">
            <v>6.4</v>
          </cell>
        </row>
        <row r="25">
          <cell r="B25">
            <v>8.7210000000000001</v>
          </cell>
          <cell r="C25">
            <v>14.7</v>
          </cell>
          <cell r="D25">
            <v>3.3</v>
          </cell>
          <cell r="E25">
            <v>2.4</v>
          </cell>
          <cell r="F25">
            <v>3.9</v>
          </cell>
          <cell r="G25">
            <v>2.9</v>
          </cell>
        </row>
        <row r="26">
          <cell r="B26">
            <v>10.1</v>
          </cell>
          <cell r="C26">
            <v>8.1</v>
          </cell>
          <cell r="D26">
            <v>1.4</v>
          </cell>
          <cell r="E26">
            <v>1</v>
          </cell>
          <cell r="F26">
            <v>1.8</v>
          </cell>
          <cell r="G26">
            <v>1.2</v>
          </cell>
        </row>
        <row r="27">
          <cell r="B27">
            <v>11.7</v>
          </cell>
          <cell r="C27">
            <v>3.9</v>
          </cell>
          <cell r="D27">
            <v>0.6</v>
          </cell>
          <cell r="E27">
            <v>0.4</v>
          </cell>
          <cell r="F27">
            <v>0.8</v>
          </cell>
          <cell r="G27">
            <v>0.4</v>
          </cell>
        </row>
        <row r="28">
          <cell r="B28">
            <v>13.54</v>
          </cell>
          <cell r="C28">
            <v>1.7</v>
          </cell>
          <cell r="D28">
            <v>0.2</v>
          </cell>
          <cell r="E28">
            <v>0.2</v>
          </cell>
          <cell r="F28">
            <v>0.3</v>
          </cell>
          <cell r="G28">
            <v>0.1</v>
          </cell>
        </row>
        <row r="29">
          <cell r="B29">
            <v>15.69</v>
          </cell>
          <cell r="C29">
            <v>0.7</v>
          </cell>
          <cell r="D29">
            <v>0.1</v>
          </cell>
          <cell r="E29">
            <v>0.1</v>
          </cell>
          <cell r="F29">
            <v>0.1</v>
          </cell>
          <cell r="G29">
            <v>0</v>
          </cell>
        </row>
        <row r="30">
          <cell r="B30">
            <v>18.170000000000002</v>
          </cell>
          <cell r="C30">
            <v>0.2</v>
          </cell>
          <cell r="D30">
            <v>0</v>
          </cell>
          <cell r="E30">
            <v>0</v>
          </cell>
          <cell r="F30">
            <v>0.1</v>
          </cell>
          <cell r="G30">
            <v>0</v>
          </cell>
        </row>
        <row r="31">
          <cell r="B31">
            <v>21.04</v>
          </cell>
          <cell r="C31">
            <v>0.1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24.36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28.21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32.67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37.840000000000003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43.82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50.75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58.77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68.06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78.819999999999993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91.28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105.7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122.4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141.80000000000001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B45">
            <v>164.2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B46">
            <v>190.1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B47">
            <v>220.2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255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295.3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342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396.1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458.7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531.20000000000005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615.1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712.4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825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955.4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1106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1281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1484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1718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1990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2305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2669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3091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3580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4145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4801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5560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6439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7456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8635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10000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M30" sqref="M30"/>
    </sheetView>
  </sheetViews>
  <sheetFormatPr defaultRowHeight="15" x14ac:dyDescent="0.25"/>
  <sheetData>
    <row r="1" spans="1:20" x14ac:dyDescent="0.25">
      <c r="A1" t="s">
        <v>66</v>
      </c>
    </row>
    <row r="5" spans="1:20" x14ac:dyDescent="0.25">
      <c r="A5" t="s">
        <v>11</v>
      </c>
    </row>
    <row r="8" spans="1:20" x14ac:dyDescent="0.25">
      <c r="A8" t="s">
        <v>10</v>
      </c>
      <c r="Q8" t="s">
        <v>3</v>
      </c>
      <c r="R8" t="s">
        <v>4</v>
      </c>
      <c r="S8" t="s">
        <v>5</v>
      </c>
      <c r="T8" t="s">
        <v>6</v>
      </c>
    </row>
    <row r="9" spans="1:20" x14ac:dyDescent="0.25">
      <c r="B9" t="s">
        <v>0</v>
      </c>
      <c r="D9">
        <v>47.3</v>
      </c>
      <c r="E9">
        <v>52.1</v>
      </c>
      <c r="F9">
        <v>50.5</v>
      </c>
      <c r="G9">
        <v>53</v>
      </c>
      <c r="H9">
        <v>67.599999999999994</v>
      </c>
      <c r="I9">
        <v>68.2</v>
      </c>
      <c r="J9">
        <v>48.1</v>
      </c>
      <c r="K9">
        <v>57.2</v>
      </c>
      <c r="Q9" s="2">
        <f>AVERAGE(D9:P9)</f>
        <v>55.5</v>
      </c>
      <c r="R9" s="2">
        <f>STDEV(D9:P9)</f>
        <v>8.2410124204666708</v>
      </c>
      <c r="S9">
        <f>COUNT(D9:P9)</f>
        <v>8</v>
      </c>
      <c r="T9" s="2">
        <f>R9/SQRT(S9)</f>
        <v>2.9136378831772731</v>
      </c>
    </row>
    <row r="10" spans="1:20" x14ac:dyDescent="0.25">
      <c r="B10" t="s">
        <v>1</v>
      </c>
      <c r="D10">
        <v>43.3</v>
      </c>
      <c r="E10">
        <v>28.9</v>
      </c>
      <c r="F10">
        <v>31.6</v>
      </c>
      <c r="Q10" s="2">
        <f>AVERAGE(D10:P10)</f>
        <v>34.599999999999994</v>
      </c>
      <c r="R10" s="2">
        <f t="shared" ref="R10:R23" si="0">STDEV(D10:P10)</f>
        <v>7.6544104933038541</v>
      </c>
      <c r="S10">
        <f t="shared" ref="S10:S23" si="1">COUNT(D10:P10)</f>
        <v>3</v>
      </c>
      <c r="T10" s="2">
        <f t="shared" ref="T10:T23" si="2">R10/SQRT(S10)</f>
        <v>4.4192759587968764</v>
      </c>
    </row>
    <row r="11" spans="1:20" x14ac:dyDescent="0.25">
      <c r="B11" t="s">
        <v>2</v>
      </c>
      <c r="D11">
        <v>50.7</v>
      </c>
      <c r="E11">
        <v>37.200000000000003</v>
      </c>
      <c r="F11">
        <v>62.4</v>
      </c>
      <c r="Q11" s="2">
        <f>AVERAGE(D11:P11)</f>
        <v>50.1</v>
      </c>
      <c r="R11" s="2">
        <f t="shared" si="0"/>
        <v>12.610709734190193</v>
      </c>
      <c r="S11">
        <f t="shared" si="1"/>
        <v>3</v>
      </c>
      <c r="T11" s="2">
        <f t="shared" si="2"/>
        <v>7.280796659706942</v>
      </c>
    </row>
    <row r="12" spans="1:20" x14ac:dyDescent="0.25">
      <c r="R12" s="2"/>
      <c r="T12" s="2"/>
    </row>
    <row r="13" spans="1:20" x14ac:dyDescent="0.25">
      <c r="R13" s="2"/>
      <c r="T13" s="2"/>
    </row>
    <row r="14" spans="1:20" x14ac:dyDescent="0.25">
      <c r="A14" t="s">
        <v>9</v>
      </c>
      <c r="R14" s="2"/>
      <c r="T14" s="2"/>
    </row>
    <row r="15" spans="1:20" x14ac:dyDescent="0.25">
      <c r="B15" t="s">
        <v>0</v>
      </c>
      <c r="D15">
        <v>47</v>
      </c>
      <c r="E15">
        <v>78.5</v>
      </c>
      <c r="F15">
        <v>48</v>
      </c>
      <c r="G15">
        <v>50</v>
      </c>
      <c r="Q15" s="2">
        <f>AVERAGE(D15:P15)</f>
        <v>55.875</v>
      </c>
      <c r="R15" s="2">
        <f t="shared" si="0"/>
        <v>15.13481086766531</v>
      </c>
      <c r="S15">
        <f t="shared" si="1"/>
        <v>4</v>
      </c>
      <c r="T15" s="2">
        <f t="shared" si="2"/>
        <v>7.5674054338326551</v>
      </c>
    </row>
    <row r="16" spans="1:20" x14ac:dyDescent="0.25">
      <c r="B16" t="s">
        <v>1</v>
      </c>
      <c r="D16">
        <v>53.2</v>
      </c>
      <c r="E16">
        <v>72.8</v>
      </c>
      <c r="F16">
        <v>68.2</v>
      </c>
      <c r="G16">
        <v>40</v>
      </c>
      <c r="Q16" s="2">
        <f>AVERAGE(D16:P16)</f>
        <v>58.55</v>
      </c>
      <c r="R16" s="2">
        <f t="shared" si="0"/>
        <v>14.932180014987784</v>
      </c>
      <c r="S16">
        <f t="shared" si="1"/>
        <v>4</v>
      </c>
      <c r="T16" s="2">
        <f t="shared" si="2"/>
        <v>7.4660900074938921</v>
      </c>
    </row>
    <row r="17" spans="1:20" x14ac:dyDescent="0.25">
      <c r="B17" t="s">
        <v>2</v>
      </c>
      <c r="D17">
        <v>51.7</v>
      </c>
      <c r="E17">
        <v>56.7</v>
      </c>
      <c r="F17">
        <v>48</v>
      </c>
      <c r="G17">
        <v>54</v>
      </c>
      <c r="Q17" s="2">
        <f>AVERAGE(D17:P17)</f>
        <v>52.6</v>
      </c>
      <c r="R17" s="2">
        <f t="shared" si="0"/>
        <v>3.685105154537657</v>
      </c>
      <c r="S17">
        <f t="shared" si="1"/>
        <v>4</v>
      </c>
      <c r="T17" s="2">
        <f t="shared" si="2"/>
        <v>1.8425525772688285</v>
      </c>
    </row>
    <row r="18" spans="1:20" x14ac:dyDescent="0.25">
      <c r="R18" s="2"/>
      <c r="T18" s="2"/>
    </row>
    <row r="19" spans="1:20" x14ac:dyDescent="0.25">
      <c r="R19" s="2"/>
      <c r="T19" s="2"/>
    </row>
    <row r="20" spans="1:20" x14ac:dyDescent="0.25">
      <c r="A20" t="s">
        <v>8</v>
      </c>
      <c r="R20" s="2"/>
      <c r="T20" s="2"/>
    </row>
    <row r="21" spans="1:20" x14ac:dyDescent="0.25">
      <c r="B21" t="s">
        <v>0</v>
      </c>
      <c r="D21">
        <v>50</v>
      </c>
      <c r="E21">
        <v>46</v>
      </c>
      <c r="F21">
        <v>47</v>
      </c>
      <c r="G21">
        <v>40</v>
      </c>
      <c r="H21">
        <v>50</v>
      </c>
      <c r="I21">
        <v>59</v>
      </c>
      <c r="J21">
        <v>75</v>
      </c>
      <c r="K21">
        <v>51.7</v>
      </c>
      <c r="L21">
        <v>43.5</v>
      </c>
      <c r="M21">
        <v>47</v>
      </c>
      <c r="N21">
        <v>64</v>
      </c>
      <c r="O21">
        <v>75.3</v>
      </c>
      <c r="Q21" s="2">
        <f>AVERAGE(D21:P21)</f>
        <v>54.041666666666664</v>
      </c>
      <c r="R21" s="2">
        <f t="shared" si="0"/>
        <v>11.775201857627673</v>
      </c>
      <c r="S21">
        <f t="shared" si="1"/>
        <v>12</v>
      </c>
      <c r="T21" s="2">
        <f t="shared" si="2"/>
        <v>3.3992079811317595</v>
      </c>
    </row>
    <row r="22" spans="1:20" x14ac:dyDescent="0.25">
      <c r="B22" t="s">
        <v>1</v>
      </c>
      <c r="I22">
        <v>5.9</v>
      </c>
      <c r="K22">
        <v>45</v>
      </c>
      <c r="L22">
        <v>44.7</v>
      </c>
      <c r="M22">
        <v>23.1</v>
      </c>
      <c r="N22">
        <v>26.24</v>
      </c>
      <c r="O22">
        <v>36.14</v>
      </c>
      <c r="Q22" s="2">
        <f>AVERAGE(D22:P22)</f>
        <v>30.179999999999996</v>
      </c>
      <c r="R22" s="2">
        <f t="shared" si="0"/>
        <v>14.974330035096727</v>
      </c>
      <c r="S22">
        <f t="shared" si="1"/>
        <v>6</v>
      </c>
      <c r="T22" s="2">
        <f t="shared" si="2"/>
        <v>6.1132446376699177</v>
      </c>
    </row>
    <row r="23" spans="1:20" x14ac:dyDescent="0.25">
      <c r="B23" t="s">
        <v>2</v>
      </c>
      <c r="I23">
        <v>57.8</v>
      </c>
      <c r="K23">
        <v>45.4</v>
      </c>
      <c r="L23">
        <v>49.8</v>
      </c>
      <c r="M23">
        <v>47.8</v>
      </c>
      <c r="N23">
        <v>50.56</v>
      </c>
      <c r="O23">
        <v>66</v>
      </c>
      <c r="Q23" s="2">
        <f>AVERAGE(D23:P23)</f>
        <v>52.893333333333338</v>
      </c>
      <c r="R23" s="2">
        <f t="shared" si="0"/>
        <v>7.6546108109208255</v>
      </c>
      <c r="S23">
        <f t="shared" si="1"/>
        <v>6</v>
      </c>
      <c r="T23" s="2">
        <f t="shared" si="2"/>
        <v>3.1249817777246314</v>
      </c>
    </row>
    <row r="26" spans="1:20" x14ac:dyDescent="0.25">
      <c r="A26" t="s">
        <v>7</v>
      </c>
    </row>
    <row r="27" spans="1:20" x14ac:dyDescent="0.25">
      <c r="B27" t="s">
        <v>0</v>
      </c>
      <c r="D27">
        <v>78</v>
      </c>
      <c r="E27">
        <v>89</v>
      </c>
      <c r="F27">
        <v>86</v>
      </c>
      <c r="G27">
        <v>88</v>
      </c>
      <c r="H27">
        <v>95.4</v>
      </c>
      <c r="I27">
        <v>58.3</v>
      </c>
      <c r="Q27" s="2">
        <f>AVERAGE(D27:P27)</f>
        <v>82.45</v>
      </c>
      <c r="R27" s="2">
        <f>STDEV(D27:P27)</f>
        <v>13.092249615707788</v>
      </c>
      <c r="S27">
        <f>COUNT(D27:P27)</f>
        <v>6</v>
      </c>
      <c r="T27" s="2">
        <f>R27/SQRT(S27)</f>
        <v>5.3448885239388719</v>
      </c>
    </row>
    <row r="28" spans="1:20" x14ac:dyDescent="0.25">
      <c r="B28" t="s">
        <v>1</v>
      </c>
      <c r="H28">
        <v>0</v>
      </c>
      <c r="I28">
        <v>0.8</v>
      </c>
      <c r="Q28" s="2">
        <f>AVERAGE(D28:P28)</f>
        <v>0.4</v>
      </c>
      <c r="R28" s="2">
        <f t="shared" ref="R28:R29" si="3">STDEV(D28:P28)</f>
        <v>0.56568542494923812</v>
      </c>
      <c r="S28">
        <f t="shared" ref="S28:S29" si="4">COUNT(D28:P28)</f>
        <v>2</v>
      </c>
      <c r="T28" s="2">
        <f t="shared" ref="T28:T29" si="5">R28/SQRT(S28)</f>
        <v>0.4</v>
      </c>
    </row>
    <row r="29" spans="1:20" x14ac:dyDescent="0.25">
      <c r="B29" t="s">
        <v>2</v>
      </c>
      <c r="H29">
        <v>78</v>
      </c>
      <c r="I29">
        <v>60.5</v>
      </c>
      <c r="Q29" s="2">
        <f>AVERAGE(D29:P29)</f>
        <v>69.25</v>
      </c>
      <c r="R29" s="2">
        <f t="shared" si="3"/>
        <v>12.374368670764582</v>
      </c>
      <c r="S29">
        <f t="shared" si="4"/>
        <v>2</v>
      </c>
      <c r="T29" s="2">
        <f t="shared" si="5"/>
        <v>8.75</v>
      </c>
    </row>
    <row r="32" spans="1:20" x14ac:dyDescent="0.25">
      <c r="A32" t="s">
        <v>22</v>
      </c>
    </row>
    <row r="33" spans="2:20" x14ac:dyDescent="0.25">
      <c r="B33" t="s">
        <v>0</v>
      </c>
      <c r="D33">
        <v>89.83</v>
      </c>
      <c r="E33">
        <v>83.77</v>
      </c>
      <c r="F33">
        <v>78.040000000000006</v>
      </c>
      <c r="G33">
        <v>94.36</v>
      </c>
      <c r="H33">
        <v>94</v>
      </c>
      <c r="I33">
        <v>96</v>
      </c>
      <c r="J33">
        <v>94.57</v>
      </c>
      <c r="Q33" s="2">
        <f>AVERAGE(D33:P33)</f>
        <v>90.08142857142856</v>
      </c>
      <c r="R33" s="2">
        <f>STDEV(D33:P33)</f>
        <v>6.7543996243718256</v>
      </c>
      <c r="S33">
        <f>COUNT(D33:P33)</f>
        <v>7</v>
      </c>
      <c r="T33" s="2">
        <f>R33/SQRT(S33)</f>
        <v>2.5529230945194192</v>
      </c>
    </row>
    <row r="34" spans="2:20" x14ac:dyDescent="0.25">
      <c r="B34" t="s">
        <v>1</v>
      </c>
      <c r="D34">
        <v>92.34</v>
      </c>
      <c r="E34">
        <v>18.28</v>
      </c>
      <c r="J34">
        <v>22.68</v>
      </c>
      <c r="Q34" s="2">
        <f>AVERAGE(D34:P34)</f>
        <v>44.433333333333337</v>
      </c>
      <c r="R34" s="2">
        <f t="shared" ref="R34:R35" si="6">STDEV(D34:P34)</f>
        <v>41.546678968761555</v>
      </c>
      <c r="S34">
        <f t="shared" ref="S34:S35" si="7">COUNT(D34:P34)</f>
        <v>3</v>
      </c>
      <c r="T34" s="2">
        <f t="shared" ref="T34:T35" si="8">R34/SQRT(S34)</f>
        <v>23.986986286549449</v>
      </c>
    </row>
    <row r="35" spans="2:20" x14ac:dyDescent="0.25">
      <c r="B35" t="s">
        <v>2</v>
      </c>
      <c r="D35">
        <v>87.51</v>
      </c>
      <c r="E35">
        <v>86.94</v>
      </c>
      <c r="J35">
        <v>73.760000000000005</v>
      </c>
      <c r="Q35" s="2">
        <f>AVERAGE(D35:P35)</f>
        <v>82.736666666666665</v>
      </c>
      <c r="R35" s="2">
        <f t="shared" si="6"/>
        <v>7.779243750733956</v>
      </c>
      <c r="S35">
        <f t="shared" si="7"/>
        <v>3</v>
      </c>
      <c r="T35" s="2">
        <f t="shared" si="8"/>
        <v>4.4913484735779639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A2" sqref="A2"/>
    </sheetView>
  </sheetViews>
  <sheetFormatPr defaultRowHeight="15" x14ac:dyDescent="0.25"/>
  <sheetData>
    <row r="1" spans="1:19" x14ac:dyDescent="0.25">
      <c r="A1" t="s">
        <v>65</v>
      </c>
    </row>
    <row r="5" spans="1:19" x14ac:dyDescent="0.25">
      <c r="A5" t="s">
        <v>67</v>
      </c>
    </row>
    <row r="7" spans="1:19" x14ac:dyDescent="0.25">
      <c r="A7" t="s">
        <v>10</v>
      </c>
      <c r="P7" t="s">
        <v>3</v>
      </c>
      <c r="Q7" t="s">
        <v>4</v>
      </c>
      <c r="R7" t="s">
        <v>5</v>
      </c>
      <c r="S7" t="s">
        <v>6</v>
      </c>
    </row>
    <row r="8" spans="1:19" x14ac:dyDescent="0.25">
      <c r="B8" t="s">
        <v>12</v>
      </c>
      <c r="I8">
        <v>0.08</v>
      </c>
      <c r="J8">
        <v>0.52</v>
      </c>
      <c r="K8">
        <v>0.13</v>
      </c>
      <c r="P8" s="1">
        <f>AVERAGE(D8:O8)</f>
        <v>0.24333333333333332</v>
      </c>
      <c r="Q8" s="1">
        <f t="shared" ref="Q8:Q56" si="0">STDEV(D8:O8)</f>
        <v>0.24090108620206216</v>
      </c>
      <c r="R8">
        <f t="shared" ref="R8:R56" si="1">COUNT(D8:O8)</f>
        <v>3</v>
      </c>
      <c r="S8" s="1">
        <f t="shared" ref="S8:S56" si="2">Q8/SQRT(R8)</f>
        <v>0.13908430696683383</v>
      </c>
    </row>
    <row r="9" spans="1:19" x14ac:dyDescent="0.25">
      <c r="B9" t="s">
        <v>13</v>
      </c>
      <c r="I9">
        <v>0.46</v>
      </c>
      <c r="J9">
        <v>0.79</v>
      </c>
      <c r="K9">
        <v>0.42</v>
      </c>
      <c r="M9">
        <v>0.747</v>
      </c>
      <c r="P9" s="1">
        <f t="shared" ref="P9:P17" si="3">AVERAGE(D9:O9)</f>
        <v>0.60424999999999995</v>
      </c>
      <c r="Q9" s="1">
        <f t="shared" si="0"/>
        <v>0.19116899155808034</v>
      </c>
      <c r="R9">
        <f t="shared" si="1"/>
        <v>4</v>
      </c>
      <c r="S9" s="1">
        <f t="shared" si="2"/>
        <v>9.5584495779040171E-2</v>
      </c>
    </row>
    <row r="10" spans="1:19" x14ac:dyDescent="0.25">
      <c r="B10" t="s">
        <v>14</v>
      </c>
      <c r="D10">
        <v>0.73</v>
      </c>
      <c r="E10">
        <v>0.74</v>
      </c>
      <c r="F10">
        <v>1.27</v>
      </c>
      <c r="M10">
        <v>1.034</v>
      </c>
      <c r="P10" s="1">
        <f t="shared" si="3"/>
        <v>0.94350000000000001</v>
      </c>
      <c r="Q10" s="1">
        <f t="shared" si="0"/>
        <v>0.25934982809582341</v>
      </c>
      <c r="R10">
        <f t="shared" si="1"/>
        <v>4</v>
      </c>
      <c r="S10" s="1">
        <f t="shared" si="2"/>
        <v>0.1296749140479117</v>
      </c>
    </row>
    <row r="11" spans="1:19" x14ac:dyDescent="0.25">
      <c r="B11" t="s">
        <v>15</v>
      </c>
      <c r="D11">
        <v>0.57999999999999996</v>
      </c>
      <c r="G11">
        <v>0.2</v>
      </c>
      <c r="H11">
        <v>0.54</v>
      </c>
      <c r="P11" s="1">
        <f t="shared" si="3"/>
        <v>0.44</v>
      </c>
      <c r="Q11" s="1">
        <f t="shared" si="0"/>
        <v>0.20880613017821081</v>
      </c>
      <c r="R11">
        <f t="shared" si="1"/>
        <v>3</v>
      </c>
      <c r="S11" s="1">
        <f t="shared" si="2"/>
        <v>0.12055427546683406</v>
      </c>
    </row>
    <row r="12" spans="1:19" x14ac:dyDescent="0.25">
      <c r="B12" t="s">
        <v>16</v>
      </c>
      <c r="J12">
        <v>0.55000000000000004</v>
      </c>
      <c r="K12">
        <v>0.11</v>
      </c>
      <c r="L12">
        <v>0.13</v>
      </c>
      <c r="P12" s="1">
        <f t="shared" si="3"/>
        <v>0.26333333333333336</v>
      </c>
      <c r="Q12" s="1">
        <f t="shared" si="0"/>
        <v>0.24846193538112302</v>
      </c>
      <c r="R12">
        <f t="shared" si="1"/>
        <v>3</v>
      </c>
      <c r="S12" s="1">
        <f t="shared" si="2"/>
        <v>0.1434495652756668</v>
      </c>
    </row>
    <row r="13" spans="1:19" x14ac:dyDescent="0.25">
      <c r="B13" t="s">
        <v>17</v>
      </c>
      <c r="D13">
        <v>1.0900000000000001</v>
      </c>
      <c r="E13">
        <v>0.61</v>
      </c>
      <c r="F13">
        <v>0.95</v>
      </c>
      <c r="M13">
        <v>1.198</v>
      </c>
      <c r="P13" s="1">
        <f t="shared" si="3"/>
        <v>0.96200000000000008</v>
      </c>
      <c r="Q13" s="1">
        <f t="shared" si="0"/>
        <v>0.25568730903194953</v>
      </c>
      <c r="R13">
        <f t="shared" si="1"/>
        <v>4</v>
      </c>
      <c r="S13" s="1">
        <f t="shared" si="2"/>
        <v>0.12784365451597476</v>
      </c>
    </row>
    <row r="14" spans="1:19" x14ac:dyDescent="0.25">
      <c r="B14" t="s">
        <v>18</v>
      </c>
      <c r="J14">
        <v>0.06</v>
      </c>
      <c r="K14">
        <v>0</v>
      </c>
      <c r="L14">
        <v>0.49</v>
      </c>
      <c r="P14" s="1">
        <f t="shared" si="3"/>
        <v>0.18333333333333335</v>
      </c>
      <c r="Q14" s="1">
        <f t="shared" si="0"/>
        <v>0.26727015047201458</v>
      </c>
      <c r="R14">
        <f t="shared" si="1"/>
        <v>3</v>
      </c>
      <c r="S14" s="1">
        <f t="shared" si="2"/>
        <v>0.15430849332136942</v>
      </c>
    </row>
    <row r="15" spans="1:19" x14ac:dyDescent="0.25">
      <c r="B15" t="s">
        <v>19</v>
      </c>
      <c r="D15">
        <v>0.09</v>
      </c>
      <c r="G15">
        <v>0.02</v>
      </c>
      <c r="H15">
        <v>0.09</v>
      </c>
      <c r="P15" s="1">
        <f t="shared" si="3"/>
        <v>6.6666666666666666E-2</v>
      </c>
      <c r="Q15" s="1">
        <f t="shared" si="0"/>
        <v>4.0414518843273767E-2</v>
      </c>
      <c r="R15">
        <f t="shared" si="1"/>
        <v>3</v>
      </c>
      <c r="S15" s="1">
        <f t="shared" si="2"/>
        <v>2.3333333333333314E-2</v>
      </c>
    </row>
    <row r="16" spans="1:19" x14ac:dyDescent="0.25">
      <c r="B16" t="s">
        <v>20</v>
      </c>
      <c r="D16">
        <v>0.09</v>
      </c>
      <c r="E16">
        <v>0</v>
      </c>
      <c r="F16">
        <v>0.04</v>
      </c>
      <c r="H16">
        <v>0.04</v>
      </c>
      <c r="P16" s="1">
        <f t="shared" si="3"/>
        <v>4.2500000000000003E-2</v>
      </c>
      <c r="Q16" s="1">
        <f t="shared" si="0"/>
        <v>3.6855573979159964E-2</v>
      </c>
      <c r="R16">
        <f t="shared" si="1"/>
        <v>4</v>
      </c>
      <c r="S16" s="1">
        <f t="shared" si="2"/>
        <v>1.8427786989579982E-2</v>
      </c>
    </row>
    <row r="17" spans="1:19" x14ac:dyDescent="0.25">
      <c r="B17" t="s">
        <v>21</v>
      </c>
      <c r="I17">
        <v>0</v>
      </c>
      <c r="K17">
        <v>0</v>
      </c>
      <c r="L17">
        <v>0.17</v>
      </c>
      <c r="P17" s="1">
        <f t="shared" si="3"/>
        <v>5.6666666666666671E-2</v>
      </c>
      <c r="Q17" s="1">
        <f t="shared" si="0"/>
        <v>9.814954576223639E-2</v>
      </c>
      <c r="R17">
        <f t="shared" si="1"/>
        <v>3</v>
      </c>
      <c r="S17" s="1">
        <f t="shared" si="2"/>
        <v>5.6666666666666678E-2</v>
      </c>
    </row>
    <row r="18" spans="1:19" x14ac:dyDescent="0.25">
      <c r="P18" s="1"/>
      <c r="Q18" s="1"/>
      <c r="S18" s="1"/>
    </row>
    <row r="19" spans="1:19" x14ac:dyDescent="0.25">
      <c r="P19" s="1"/>
      <c r="Q19" s="1"/>
      <c r="S19" s="1"/>
    </row>
    <row r="20" spans="1:19" x14ac:dyDescent="0.25">
      <c r="A20" t="s">
        <v>9</v>
      </c>
      <c r="P20" s="1"/>
      <c r="Q20" s="1"/>
      <c r="S20" s="1"/>
    </row>
    <row r="21" spans="1:19" x14ac:dyDescent="0.25">
      <c r="B21" t="s">
        <v>12</v>
      </c>
      <c r="G21">
        <v>0.188</v>
      </c>
      <c r="H21">
        <v>0.14000000000000001</v>
      </c>
      <c r="P21" s="1">
        <f t="shared" ref="P21:P56" si="4">AVERAGE(D21:O21)</f>
        <v>0.16400000000000001</v>
      </c>
      <c r="Q21" s="1">
        <f t="shared" si="0"/>
        <v>3.3941125496954286E-2</v>
      </c>
      <c r="R21">
        <f t="shared" si="1"/>
        <v>2</v>
      </c>
      <c r="S21" s="1">
        <f t="shared" si="2"/>
        <v>2.4E-2</v>
      </c>
    </row>
    <row r="22" spans="1:19" x14ac:dyDescent="0.25">
      <c r="B22" t="s">
        <v>13</v>
      </c>
      <c r="G22">
        <v>0.48099999999999998</v>
      </c>
      <c r="H22">
        <v>0.71</v>
      </c>
      <c r="I22">
        <v>0.82499999999999996</v>
      </c>
      <c r="J22">
        <v>0.83499999999999996</v>
      </c>
      <c r="P22" s="1">
        <f t="shared" si="4"/>
        <v>0.71274999999999999</v>
      </c>
      <c r="Q22" s="1">
        <f t="shared" si="0"/>
        <v>0.16458103373920882</v>
      </c>
      <c r="R22">
        <f t="shared" si="1"/>
        <v>4</v>
      </c>
      <c r="S22" s="1">
        <f t="shared" si="2"/>
        <v>8.229051686960441E-2</v>
      </c>
    </row>
    <row r="23" spans="1:19" x14ac:dyDescent="0.25">
      <c r="B23" t="s">
        <v>14</v>
      </c>
      <c r="D23">
        <v>1.18</v>
      </c>
      <c r="E23">
        <v>0.82</v>
      </c>
      <c r="F23">
        <v>0.79</v>
      </c>
      <c r="I23">
        <v>1.0009999999999999</v>
      </c>
      <c r="P23" s="1">
        <f t="shared" si="4"/>
        <v>0.94774999999999998</v>
      </c>
      <c r="Q23" s="1">
        <f t="shared" si="0"/>
        <v>0.18072147077754808</v>
      </c>
      <c r="R23">
        <f t="shared" si="1"/>
        <v>4</v>
      </c>
      <c r="S23" s="1">
        <f t="shared" si="2"/>
        <v>9.0360735388774038E-2</v>
      </c>
    </row>
    <row r="24" spans="1:19" x14ac:dyDescent="0.25">
      <c r="B24" t="s">
        <v>15</v>
      </c>
      <c r="E24">
        <v>0.49</v>
      </c>
      <c r="F24">
        <v>0.44</v>
      </c>
      <c r="I24">
        <v>0.56999999999999995</v>
      </c>
      <c r="P24" s="1">
        <f t="shared" si="4"/>
        <v>0.5</v>
      </c>
      <c r="Q24" s="1">
        <f t="shared" si="0"/>
        <v>6.5574385243019784E-2</v>
      </c>
      <c r="R24">
        <f t="shared" si="1"/>
        <v>3</v>
      </c>
      <c r="S24" s="1">
        <f t="shared" si="2"/>
        <v>3.7859388972001695E-2</v>
      </c>
    </row>
    <row r="25" spans="1:19" x14ac:dyDescent="0.25">
      <c r="B25" t="s">
        <v>16</v>
      </c>
      <c r="E25">
        <v>0.52</v>
      </c>
      <c r="F25">
        <v>0.42</v>
      </c>
      <c r="J25">
        <v>0.32</v>
      </c>
      <c r="P25" s="1">
        <f t="shared" si="4"/>
        <v>0.42</v>
      </c>
      <c r="Q25" s="1">
        <f t="shared" si="0"/>
        <v>0.10000000000000005</v>
      </c>
      <c r="R25">
        <f t="shared" si="1"/>
        <v>3</v>
      </c>
      <c r="S25" s="1">
        <f t="shared" si="2"/>
        <v>5.7735026918962609E-2</v>
      </c>
    </row>
    <row r="26" spans="1:19" x14ac:dyDescent="0.25">
      <c r="B26" t="s">
        <v>17</v>
      </c>
      <c r="G26">
        <v>1.052</v>
      </c>
      <c r="H26">
        <v>0.84</v>
      </c>
      <c r="I26">
        <v>0.76100000000000001</v>
      </c>
      <c r="P26" s="1">
        <f t="shared" si="4"/>
        <v>0.8843333333333333</v>
      </c>
      <c r="Q26" s="1">
        <f t="shared" si="0"/>
        <v>0.15048034201626892</v>
      </c>
      <c r="R26">
        <f t="shared" si="1"/>
        <v>3</v>
      </c>
      <c r="S26" s="1">
        <f t="shared" si="2"/>
        <v>8.6879865970839812E-2</v>
      </c>
    </row>
    <row r="27" spans="1:19" x14ac:dyDescent="0.25">
      <c r="B27" t="s">
        <v>18</v>
      </c>
      <c r="G27">
        <v>0.40899999999999997</v>
      </c>
      <c r="H27">
        <v>0.38</v>
      </c>
      <c r="K27">
        <v>0.4</v>
      </c>
      <c r="P27" s="1">
        <f t="shared" si="4"/>
        <v>0.39633333333333337</v>
      </c>
      <c r="Q27" s="1">
        <f t="shared" si="0"/>
        <v>1.484362938547487E-2</v>
      </c>
      <c r="R27">
        <f t="shared" si="1"/>
        <v>3</v>
      </c>
      <c r="S27" s="1">
        <f t="shared" si="2"/>
        <v>8.5699734214549558E-3</v>
      </c>
    </row>
    <row r="28" spans="1:19" x14ac:dyDescent="0.25">
      <c r="B28" t="s">
        <v>19</v>
      </c>
      <c r="E28">
        <v>0.2</v>
      </c>
      <c r="F28">
        <v>0.15</v>
      </c>
      <c r="K28">
        <v>0.23</v>
      </c>
      <c r="P28" s="1">
        <f t="shared" si="4"/>
        <v>0.19333333333333333</v>
      </c>
      <c r="Q28" s="1">
        <f t="shared" si="0"/>
        <v>4.0414518843273899E-2</v>
      </c>
      <c r="R28">
        <f t="shared" si="1"/>
        <v>3</v>
      </c>
      <c r="S28" s="1">
        <f t="shared" si="2"/>
        <v>2.333333333333339E-2</v>
      </c>
    </row>
    <row r="29" spans="1:19" x14ac:dyDescent="0.25">
      <c r="B29" t="s">
        <v>20</v>
      </c>
      <c r="E29">
        <v>0.19</v>
      </c>
      <c r="F29">
        <v>7.0000000000000007E-2</v>
      </c>
      <c r="K29">
        <v>0.03</v>
      </c>
      <c r="P29" s="1">
        <f t="shared" si="4"/>
        <v>9.6666666666666679E-2</v>
      </c>
      <c r="Q29" s="1">
        <f t="shared" si="0"/>
        <v>8.3266639978645293E-2</v>
      </c>
      <c r="R29">
        <f t="shared" si="1"/>
        <v>3</v>
      </c>
      <c r="S29" s="1">
        <f t="shared" si="2"/>
        <v>4.807401700618652E-2</v>
      </c>
    </row>
    <row r="30" spans="1:19" x14ac:dyDescent="0.25">
      <c r="B30" t="s">
        <v>21</v>
      </c>
      <c r="E30">
        <v>7.0000000000000007E-2</v>
      </c>
      <c r="F30">
        <v>0.13</v>
      </c>
      <c r="K30">
        <v>0.01</v>
      </c>
      <c r="P30" s="1">
        <f t="shared" si="4"/>
        <v>7.0000000000000007E-2</v>
      </c>
      <c r="Q30" s="1">
        <f t="shared" si="0"/>
        <v>0.06</v>
      </c>
      <c r="R30">
        <f t="shared" si="1"/>
        <v>3</v>
      </c>
      <c r="S30" s="1">
        <f t="shared" si="2"/>
        <v>3.4641016151377546E-2</v>
      </c>
    </row>
    <row r="31" spans="1:19" x14ac:dyDescent="0.25">
      <c r="P31" s="1"/>
      <c r="Q31" s="1"/>
      <c r="S31" s="1"/>
    </row>
    <row r="32" spans="1:19" x14ac:dyDescent="0.25">
      <c r="P32" s="1"/>
      <c r="Q32" s="1"/>
      <c r="S32" s="1"/>
    </row>
    <row r="33" spans="1:19" x14ac:dyDescent="0.25">
      <c r="A33" t="s">
        <v>8</v>
      </c>
      <c r="P33" s="1"/>
      <c r="Q33" s="1"/>
      <c r="S33" s="1"/>
    </row>
    <row r="34" spans="1:19" x14ac:dyDescent="0.25">
      <c r="B34" t="s">
        <v>12</v>
      </c>
      <c r="H34">
        <v>0.41</v>
      </c>
      <c r="I34">
        <v>0.48</v>
      </c>
      <c r="L34" s="1">
        <v>0.03</v>
      </c>
      <c r="M34" s="1">
        <v>0.55000000000000004</v>
      </c>
      <c r="N34" s="1"/>
      <c r="P34" s="1">
        <f t="shared" si="4"/>
        <v>0.36749999999999999</v>
      </c>
      <c r="Q34" s="1">
        <f t="shared" si="0"/>
        <v>0.23214578752729215</v>
      </c>
      <c r="R34">
        <f t="shared" si="1"/>
        <v>4</v>
      </c>
      <c r="S34" s="1">
        <f t="shared" si="2"/>
        <v>0.11607289376364607</v>
      </c>
    </row>
    <row r="35" spans="1:19" x14ac:dyDescent="0.25">
      <c r="B35" t="s">
        <v>13</v>
      </c>
      <c r="H35">
        <v>0.23</v>
      </c>
      <c r="I35">
        <v>0.6</v>
      </c>
      <c r="J35">
        <v>0.52</v>
      </c>
      <c r="L35" s="1">
        <v>0.62</v>
      </c>
      <c r="M35" s="1">
        <v>1</v>
      </c>
      <c r="N35" s="1">
        <v>1.1299999999999999</v>
      </c>
      <c r="P35" s="1">
        <f t="shared" si="4"/>
        <v>0.68333333333333324</v>
      </c>
      <c r="Q35" s="1">
        <f t="shared" si="0"/>
        <v>0.32952491054041222</v>
      </c>
      <c r="R35">
        <f t="shared" si="1"/>
        <v>6</v>
      </c>
      <c r="S35" s="1">
        <f t="shared" si="2"/>
        <v>0.13452798139338071</v>
      </c>
    </row>
    <row r="36" spans="1:19" x14ac:dyDescent="0.25">
      <c r="B36" t="s">
        <v>14</v>
      </c>
      <c r="D36">
        <v>0.92</v>
      </c>
      <c r="E36">
        <v>0.67</v>
      </c>
      <c r="F36">
        <v>0.57999999999999996</v>
      </c>
      <c r="G36">
        <v>0.28000000000000003</v>
      </c>
      <c r="K36">
        <v>0.84</v>
      </c>
      <c r="L36" s="1"/>
      <c r="M36" s="1"/>
      <c r="N36" s="1"/>
      <c r="P36" s="1">
        <f t="shared" si="4"/>
        <v>0.65800000000000003</v>
      </c>
      <c r="Q36" s="1">
        <f t="shared" si="0"/>
        <v>0.25043961347997667</v>
      </c>
      <c r="R36">
        <f t="shared" si="1"/>
        <v>5</v>
      </c>
      <c r="S36" s="1">
        <f t="shared" si="2"/>
        <v>0.1120000000000001</v>
      </c>
    </row>
    <row r="37" spans="1:19" x14ac:dyDescent="0.25">
      <c r="B37" t="s">
        <v>15</v>
      </c>
      <c r="D37">
        <v>0.65</v>
      </c>
      <c r="E37">
        <v>0.43</v>
      </c>
      <c r="G37">
        <v>0.11</v>
      </c>
      <c r="K37">
        <v>0.53</v>
      </c>
      <c r="L37" s="1"/>
      <c r="M37" s="1"/>
      <c r="N37" s="1"/>
      <c r="P37" s="1">
        <f t="shared" si="4"/>
        <v>0.43000000000000005</v>
      </c>
      <c r="Q37" s="1">
        <f t="shared" si="0"/>
        <v>0.23151673805580447</v>
      </c>
      <c r="R37">
        <f t="shared" si="1"/>
        <v>4</v>
      </c>
      <c r="S37" s="1">
        <f t="shared" si="2"/>
        <v>0.11575836902790224</v>
      </c>
    </row>
    <row r="38" spans="1:19" x14ac:dyDescent="0.25">
      <c r="B38" t="s">
        <v>16</v>
      </c>
      <c r="D38">
        <v>0.18</v>
      </c>
      <c r="E38">
        <v>0.04</v>
      </c>
      <c r="F38">
        <v>0.08</v>
      </c>
      <c r="K38">
        <v>0.04</v>
      </c>
      <c r="L38" s="1"/>
      <c r="M38" s="1"/>
      <c r="N38" s="1"/>
      <c r="P38" s="1">
        <f t="shared" si="4"/>
        <v>8.4999999999999992E-2</v>
      </c>
      <c r="Q38" s="1">
        <f t="shared" si="0"/>
        <v>6.6080758671996698E-2</v>
      </c>
      <c r="R38">
        <f t="shared" si="1"/>
        <v>4</v>
      </c>
      <c r="S38" s="1">
        <f t="shared" si="2"/>
        <v>3.3040379335998349E-2</v>
      </c>
    </row>
    <row r="39" spans="1:19" x14ac:dyDescent="0.25">
      <c r="B39" t="s">
        <v>17</v>
      </c>
      <c r="G39">
        <v>0.28999999999999998</v>
      </c>
      <c r="L39" s="1">
        <v>0.73</v>
      </c>
      <c r="M39" s="1">
        <v>0.67</v>
      </c>
      <c r="N39" s="1">
        <v>1.23</v>
      </c>
      <c r="P39" s="1">
        <f t="shared" si="4"/>
        <v>0.73</v>
      </c>
      <c r="Q39" s="1">
        <f t="shared" si="0"/>
        <v>0.38609152628187376</v>
      </c>
      <c r="R39">
        <f t="shared" si="1"/>
        <v>4</v>
      </c>
      <c r="S39" s="1">
        <f t="shared" si="2"/>
        <v>0.19304576314093688</v>
      </c>
    </row>
    <row r="40" spans="1:19" x14ac:dyDescent="0.25">
      <c r="B40" t="s">
        <v>18</v>
      </c>
      <c r="H40">
        <v>0</v>
      </c>
      <c r="I40">
        <v>0</v>
      </c>
      <c r="J40">
        <v>0</v>
      </c>
      <c r="L40" s="1">
        <v>0.31</v>
      </c>
      <c r="M40" s="1">
        <v>0.17</v>
      </c>
      <c r="N40" s="1">
        <v>0.25</v>
      </c>
      <c r="P40" s="1">
        <f t="shared" si="4"/>
        <v>0.12166666666666666</v>
      </c>
      <c r="Q40" s="1">
        <f t="shared" si="0"/>
        <v>0.1404872473453255</v>
      </c>
      <c r="R40">
        <f t="shared" si="1"/>
        <v>6</v>
      </c>
      <c r="S40" s="1">
        <f t="shared" si="2"/>
        <v>5.7353678560703017E-2</v>
      </c>
    </row>
    <row r="41" spans="1:19" x14ac:dyDescent="0.25">
      <c r="B41" t="s">
        <v>19</v>
      </c>
      <c r="D41">
        <v>0.19</v>
      </c>
      <c r="E41">
        <v>0.03</v>
      </c>
      <c r="F41">
        <v>0.08</v>
      </c>
      <c r="G41">
        <v>0.04</v>
      </c>
      <c r="K41">
        <v>0.02</v>
      </c>
      <c r="P41" s="1">
        <f t="shared" si="4"/>
        <v>7.1999999999999995E-2</v>
      </c>
      <c r="Q41" s="1">
        <f t="shared" si="0"/>
        <v>6.9785385289471605E-2</v>
      </c>
      <c r="R41">
        <f t="shared" si="1"/>
        <v>5</v>
      </c>
      <c r="S41" s="1">
        <f t="shared" si="2"/>
        <v>3.1208973068654468E-2</v>
      </c>
    </row>
    <row r="42" spans="1:19" x14ac:dyDescent="0.25">
      <c r="B42" t="s">
        <v>20</v>
      </c>
      <c r="D42">
        <v>0.15</v>
      </c>
      <c r="E42">
        <v>0.02</v>
      </c>
      <c r="F42">
        <v>0.08</v>
      </c>
      <c r="G42">
        <v>0.08</v>
      </c>
      <c r="K42">
        <v>0.01</v>
      </c>
      <c r="P42" s="1">
        <f t="shared" si="4"/>
        <v>6.8000000000000005E-2</v>
      </c>
      <c r="Q42" s="1">
        <f t="shared" si="0"/>
        <v>5.630275304103699E-2</v>
      </c>
      <c r="R42">
        <f t="shared" si="1"/>
        <v>5</v>
      </c>
      <c r="S42" s="1">
        <f t="shared" si="2"/>
        <v>2.5179356624028343E-2</v>
      </c>
    </row>
    <row r="43" spans="1:19" x14ac:dyDescent="0.25">
      <c r="B43" t="s">
        <v>21</v>
      </c>
      <c r="D43">
        <v>0.12</v>
      </c>
      <c r="E43">
        <v>0.02</v>
      </c>
      <c r="F43">
        <v>0.05</v>
      </c>
      <c r="H43">
        <v>0</v>
      </c>
      <c r="I43">
        <v>0</v>
      </c>
      <c r="J43">
        <v>0</v>
      </c>
      <c r="K43">
        <v>0.05</v>
      </c>
      <c r="P43" s="1">
        <f t="shared" si="4"/>
        <v>3.4285714285714287E-2</v>
      </c>
      <c r="Q43" s="1">
        <f t="shared" si="0"/>
        <v>4.3915503282683989E-2</v>
      </c>
      <c r="R43">
        <f t="shared" si="1"/>
        <v>7</v>
      </c>
      <c r="S43" s="1">
        <f t="shared" si="2"/>
        <v>1.6598500055174641E-2</v>
      </c>
    </row>
    <row r="44" spans="1:19" x14ac:dyDescent="0.25">
      <c r="P44" s="1"/>
      <c r="Q44" s="1"/>
      <c r="S44" s="1"/>
    </row>
    <row r="45" spans="1:19" x14ac:dyDescent="0.25">
      <c r="P45" s="1"/>
      <c r="Q45" s="1"/>
      <c r="S45" s="1"/>
    </row>
    <row r="46" spans="1:19" x14ac:dyDescent="0.25">
      <c r="A46" t="s">
        <v>7</v>
      </c>
      <c r="P46" s="1"/>
      <c r="Q46" s="1"/>
      <c r="S46" s="1"/>
    </row>
    <row r="47" spans="1:19" x14ac:dyDescent="0.25">
      <c r="B47" t="s">
        <v>12</v>
      </c>
      <c r="E47">
        <v>0.02</v>
      </c>
      <c r="F47">
        <v>0.01</v>
      </c>
      <c r="P47" s="1">
        <f t="shared" si="4"/>
        <v>1.4999999999999999E-2</v>
      </c>
      <c r="Q47" s="1">
        <f t="shared" si="0"/>
        <v>7.0710678118654771E-3</v>
      </c>
      <c r="R47">
        <f t="shared" si="1"/>
        <v>2</v>
      </c>
      <c r="S47" s="1">
        <f t="shared" si="2"/>
        <v>5.000000000000001E-3</v>
      </c>
    </row>
    <row r="48" spans="1:19" x14ac:dyDescent="0.25">
      <c r="B48" t="s">
        <v>13</v>
      </c>
      <c r="E48">
        <v>1.05</v>
      </c>
      <c r="F48">
        <v>1.28</v>
      </c>
      <c r="P48" s="1">
        <f t="shared" si="4"/>
        <v>1.165</v>
      </c>
      <c r="Q48" s="1">
        <f t="shared" si="0"/>
        <v>0.16263455967290591</v>
      </c>
      <c r="R48">
        <f t="shared" si="1"/>
        <v>2</v>
      </c>
      <c r="S48" s="1">
        <f t="shared" si="2"/>
        <v>0.11499999999999998</v>
      </c>
    </row>
    <row r="49" spans="1:19" x14ac:dyDescent="0.25">
      <c r="B49" t="s">
        <v>14</v>
      </c>
      <c r="D49">
        <v>1.24</v>
      </c>
      <c r="E49">
        <v>0.76</v>
      </c>
      <c r="F49">
        <v>0.78</v>
      </c>
      <c r="P49" s="1">
        <f t="shared" si="4"/>
        <v>0.92666666666666675</v>
      </c>
      <c r="Q49" s="1">
        <f t="shared" si="0"/>
        <v>0.27153882472555047</v>
      </c>
      <c r="R49">
        <f t="shared" si="1"/>
        <v>3</v>
      </c>
      <c r="S49" s="1">
        <f t="shared" si="2"/>
        <v>0.15677301355073117</v>
      </c>
    </row>
    <row r="50" spans="1:19" x14ac:dyDescent="0.25">
      <c r="B50" t="s">
        <v>15</v>
      </c>
      <c r="E50">
        <v>0</v>
      </c>
      <c r="F50">
        <v>0.02</v>
      </c>
      <c r="P50" s="1">
        <f t="shared" si="4"/>
        <v>0.01</v>
      </c>
      <c r="Q50" s="1">
        <f t="shared" si="0"/>
        <v>1.4142135623730951E-2</v>
      </c>
      <c r="R50">
        <f t="shared" si="1"/>
        <v>2</v>
      </c>
      <c r="S50" s="1">
        <f t="shared" si="2"/>
        <v>0.01</v>
      </c>
    </row>
    <row r="51" spans="1:19" x14ac:dyDescent="0.25">
      <c r="B51" t="s">
        <v>16</v>
      </c>
      <c r="E51">
        <v>0</v>
      </c>
      <c r="F51">
        <v>0</v>
      </c>
      <c r="P51" s="1">
        <f t="shared" si="4"/>
        <v>0</v>
      </c>
      <c r="Q51" s="1">
        <f t="shared" si="0"/>
        <v>0</v>
      </c>
      <c r="R51">
        <f t="shared" si="1"/>
        <v>2</v>
      </c>
      <c r="S51" s="1">
        <f t="shared" si="2"/>
        <v>0</v>
      </c>
    </row>
    <row r="52" spans="1:19" x14ac:dyDescent="0.25">
      <c r="B52" t="s">
        <v>17</v>
      </c>
      <c r="E52">
        <v>0.98</v>
      </c>
      <c r="F52">
        <v>0.47</v>
      </c>
      <c r="P52" s="1">
        <f t="shared" si="4"/>
        <v>0.72499999999999998</v>
      </c>
      <c r="Q52" s="1">
        <f t="shared" si="0"/>
        <v>0.3606244584051389</v>
      </c>
      <c r="R52">
        <f t="shared" si="1"/>
        <v>2</v>
      </c>
      <c r="S52" s="1">
        <f t="shared" si="2"/>
        <v>0.25499999999999973</v>
      </c>
    </row>
    <row r="53" spans="1:19" x14ac:dyDescent="0.25">
      <c r="B53" t="s">
        <v>18</v>
      </c>
      <c r="E53">
        <v>0.03</v>
      </c>
      <c r="F53">
        <v>7.0000000000000007E-2</v>
      </c>
      <c r="P53" s="1">
        <f t="shared" si="4"/>
        <v>0.05</v>
      </c>
      <c r="Q53" s="1">
        <f t="shared" si="0"/>
        <v>2.8284271247461891E-2</v>
      </c>
      <c r="R53">
        <f t="shared" si="1"/>
        <v>2</v>
      </c>
      <c r="S53" s="1">
        <f t="shared" si="2"/>
        <v>1.999999999999999E-2</v>
      </c>
    </row>
    <row r="54" spans="1:19" x14ac:dyDescent="0.25">
      <c r="B54" t="s">
        <v>19</v>
      </c>
      <c r="E54">
        <v>0.01</v>
      </c>
      <c r="F54">
        <v>0.08</v>
      </c>
      <c r="P54" s="1">
        <f t="shared" si="4"/>
        <v>4.4999999999999998E-2</v>
      </c>
      <c r="Q54" s="1">
        <f t="shared" si="0"/>
        <v>4.9497474683058332E-2</v>
      </c>
      <c r="R54">
        <f t="shared" si="1"/>
        <v>2</v>
      </c>
      <c r="S54" s="1">
        <f t="shared" si="2"/>
        <v>3.5000000000000003E-2</v>
      </c>
    </row>
    <row r="55" spans="1:19" x14ac:dyDescent="0.25">
      <c r="B55" t="s">
        <v>20</v>
      </c>
      <c r="E55">
        <v>0</v>
      </c>
      <c r="F55">
        <v>0</v>
      </c>
      <c r="P55" s="1">
        <f t="shared" si="4"/>
        <v>0</v>
      </c>
      <c r="Q55" s="1">
        <f t="shared" si="0"/>
        <v>0</v>
      </c>
      <c r="R55">
        <f t="shared" si="1"/>
        <v>2</v>
      </c>
      <c r="S55" s="1">
        <f t="shared" si="2"/>
        <v>0</v>
      </c>
    </row>
    <row r="56" spans="1:19" x14ac:dyDescent="0.25">
      <c r="B56" t="s">
        <v>21</v>
      </c>
      <c r="E56">
        <v>0</v>
      </c>
      <c r="F56">
        <v>0</v>
      </c>
      <c r="P56" s="1">
        <f t="shared" si="4"/>
        <v>0</v>
      </c>
      <c r="Q56" s="1">
        <f t="shared" si="0"/>
        <v>0</v>
      </c>
      <c r="R56">
        <f t="shared" si="1"/>
        <v>2</v>
      </c>
      <c r="S56" s="1">
        <f t="shared" si="2"/>
        <v>0</v>
      </c>
    </row>
    <row r="59" spans="1:19" x14ac:dyDescent="0.25">
      <c r="A59" t="s">
        <v>22</v>
      </c>
      <c r="P59" s="1"/>
      <c r="Q59" s="1"/>
      <c r="S59" s="1"/>
    </row>
    <row r="60" spans="1:19" x14ac:dyDescent="0.25">
      <c r="B60" t="s">
        <v>12</v>
      </c>
      <c r="F60">
        <v>0.04</v>
      </c>
      <c r="G60">
        <v>7.0000000000000007E-2</v>
      </c>
      <c r="P60" s="1">
        <f t="shared" ref="P60:P69" si="5">AVERAGE(D60:O60)</f>
        <v>5.5000000000000007E-2</v>
      </c>
      <c r="Q60" s="1">
        <f t="shared" ref="Q60:Q69" si="6">STDEV(D60:O60)</f>
        <v>2.1213203435596403E-2</v>
      </c>
      <c r="R60">
        <f t="shared" ref="R60:R69" si="7">COUNT(D60:O60)</f>
        <v>2</v>
      </c>
      <c r="S60" s="1">
        <f t="shared" ref="S60:S69" si="8">Q60/SQRT(R60)</f>
        <v>1.4999999999999982E-2</v>
      </c>
    </row>
    <row r="61" spans="1:19" x14ac:dyDescent="0.25">
      <c r="B61" t="s">
        <v>13</v>
      </c>
      <c r="F61">
        <v>0.77</v>
      </c>
      <c r="G61">
        <v>0.67</v>
      </c>
      <c r="P61" s="1">
        <f t="shared" si="5"/>
        <v>0.72</v>
      </c>
      <c r="Q61" s="1">
        <f t="shared" si="6"/>
        <v>7.0710678118654738E-2</v>
      </c>
      <c r="R61">
        <f t="shared" si="7"/>
        <v>2</v>
      </c>
      <c r="S61" s="1">
        <f t="shared" si="8"/>
        <v>4.9999999999999989E-2</v>
      </c>
    </row>
    <row r="62" spans="1:19" x14ac:dyDescent="0.25">
      <c r="B62" t="s">
        <v>14</v>
      </c>
      <c r="D62">
        <v>0.89</v>
      </c>
      <c r="E62">
        <v>0.63</v>
      </c>
      <c r="F62">
        <v>0.41</v>
      </c>
      <c r="G62">
        <v>0.84</v>
      </c>
      <c r="P62" s="1">
        <f t="shared" si="5"/>
        <v>0.6925</v>
      </c>
      <c r="Q62" s="1">
        <f t="shared" si="6"/>
        <v>0.21945007025137472</v>
      </c>
      <c r="R62">
        <f t="shared" si="7"/>
        <v>4</v>
      </c>
      <c r="S62" s="1">
        <f t="shared" si="8"/>
        <v>0.10972503512568736</v>
      </c>
    </row>
    <row r="63" spans="1:19" x14ac:dyDescent="0.25">
      <c r="B63" t="s">
        <v>15</v>
      </c>
      <c r="D63">
        <v>0.22</v>
      </c>
      <c r="E63">
        <v>0.11</v>
      </c>
      <c r="F63">
        <v>0.05</v>
      </c>
      <c r="G63">
        <v>0.05</v>
      </c>
      <c r="P63" s="1">
        <f t="shared" si="5"/>
        <v>0.1075</v>
      </c>
      <c r="Q63" s="1">
        <f t="shared" si="6"/>
        <v>8.0156097709407001E-2</v>
      </c>
      <c r="R63">
        <f t="shared" si="7"/>
        <v>4</v>
      </c>
      <c r="S63" s="1">
        <f t="shared" si="8"/>
        <v>4.00780488547035E-2</v>
      </c>
    </row>
    <row r="64" spans="1:19" x14ac:dyDescent="0.25">
      <c r="B64" t="s">
        <v>16</v>
      </c>
      <c r="D64">
        <v>0.38</v>
      </c>
      <c r="E64">
        <v>0.24</v>
      </c>
      <c r="F64">
        <v>0.02</v>
      </c>
      <c r="G64">
        <v>0.06</v>
      </c>
      <c r="P64" s="1">
        <f t="shared" si="5"/>
        <v>0.17499999999999999</v>
      </c>
      <c r="Q64" s="1">
        <f t="shared" si="6"/>
        <v>0.16683325008322936</v>
      </c>
      <c r="R64">
        <f t="shared" si="7"/>
        <v>4</v>
      </c>
      <c r="S64" s="1">
        <f t="shared" si="8"/>
        <v>8.3416625041614678E-2</v>
      </c>
    </row>
    <row r="65" spans="2:19" x14ac:dyDescent="0.25">
      <c r="B65" t="s">
        <v>17</v>
      </c>
      <c r="F65">
        <v>0.84</v>
      </c>
      <c r="G65">
        <v>0.81</v>
      </c>
      <c r="P65" s="1">
        <f t="shared" si="5"/>
        <v>0.82499999999999996</v>
      </c>
      <c r="Q65" s="1">
        <f t="shared" si="6"/>
        <v>2.1213203435596368E-2</v>
      </c>
      <c r="R65">
        <f t="shared" si="7"/>
        <v>2</v>
      </c>
      <c r="S65" s="1">
        <f t="shared" si="8"/>
        <v>1.4999999999999958E-2</v>
      </c>
    </row>
    <row r="66" spans="2:19" x14ac:dyDescent="0.25">
      <c r="B66" t="s">
        <v>18</v>
      </c>
      <c r="F66">
        <v>0.02</v>
      </c>
      <c r="G66">
        <v>0.2</v>
      </c>
      <c r="P66" s="1">
        <f t="shared" si="5"/>
        <v>0.11</v>
      </c>
      <c r="Q66" s="1">
        <f t="shared" si="6"/>
        <v>0.12727922061357858</v>
      </c>
      <c r="R66">
        <f t="shared" si="7"/>
        <v>2</v>
      </c>
      <c r="S66" s="1">
        <f t="shared" si="8"/>
        <v>9.0000000000000011E-2</v>
      </c>
    </row>
    <row r="67" spans="2:19" x14ac:dyDescent="0.25">
      <c r="B67" t="s">
        <v>19</v>
      </c>
      <c r="F67">
        <v>0</v>
      </c>
      <c r="G67">
        <v>0</v>
      </c>
      <c r="P67" s="1">
        <f t="shared" si="5"/>
        <v>0</v>
      </c>
      <c r="Q67" s="1">
        <f t="shared" si="6"/>
        <v>0</v>
      </c>
      <c r="R67">
        <f t="shared" si="7"/>
        <v>2</v>
      </c>
      <c r="S67" s="1">
        <f t="shared" si="8"/>
        <v>0</v>
      </c>
    </row>
    <row r="68" spans="2:19" x14ac:dyDescent="0.25">
      <c r="B68" t="s">
        <v>20</v>
      </c>
      <c r="F68">
        <v>0</v>
      </c>
      <c r="G68">
        <v>0</v>
      </c>
      <c r="P68" s="1">
        <f t="shared" si="5"/>
        <v>0</v>
      </c>
      <c r="Q68" s="1">
        <f t="shared" si="6"/>
        <v>0</v>
      </c>
      <c r="R68">
        <f t="shared" si="7"/>
        <v>2</v>
      </c>
      <c r="S68" s="1">
        <f t="shared" si="8"/>
        <v>0</v>
      </c>
    </row>
    <row r="69" spans="2:19" x14ac:dyDescent="0.25">
      <c r="B69" t="s">
        <v>21</v>
      </c>
      <c r="F69">
        <v>0</v>
      </c>
      <c r="G69">
        <v>0</v>
      </c>
      <c r="P69" s="1">
        <f t="shared" si="5"/>
        <v>0</v>
      </c>
      <c r="Q69" s="1">
        <f t="shared" si="6"/>
        <v>0</v>
      </c>
      <c r="R69">
        <f t="shared" si="7"/>
        <v>2</v>
      </c>
      <c r="S69" s="1">
        <f t="shared" si="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F1" workbookViewId="0">
      <selection activeCell="L2" sqref="L2"/>
    </sheetView>
  </sheetViews>
  <sheetFormatPr defaultRowHeight="15" x14ac:dyDescent="0.25"/>
  <cols>
    <col min="4" max="4" width="10.7109375" bestFit="1" customWidth="1"/>
    <col min="6" max="6" width="10.7109375" bestFit="1" customWidth="1"/>
    <col min="9" max="13" width="10.7109375" bestFit="1" customWidth="1"/>
    <col min="16" max="16" width="10.7109375" bestFit="1" customWidth="1"/>
  </cols>
  <sheetData>
    <row r="1" spans="1:23" x14ac:dyDescent="0.25">
      <c r="A1" t="s">
        <v>24</v>
      </c>
    </row>
    <row r="4" spans="1:23" x14ac:dyDescent="0.25">
      <c r="A4" t="s">
        <v>10</v>
      </c>
      <c r="D4" t="s">
        <v>30</v>
      </c>
      <c r="F4" t="s">
        <v>39</v>
      </c>
      <c r="G4" t="s">
        <v>41</v>
      </c>
      <c r="H4" t="s">
        <v>41</v>
      </c>
      <c r="I4" t="s">
        <v>46</v>
      </c>
      <c r="J4" t="s">
        <v>41</v>
      </c>
      <c r="K4" t="s">
        <v>41</v>
      </c>
      <c r="L4" t="s">
        <v>41</v>
      </c>
      <c r="M4" t="s">
        <v>44</v>
      </c>
      <c r="T4" t="s">
        <v>3</v>
      </c>
      <c r="U4" t="s">
        <v>4</v>
      </c>
      <c r="V4" t="s">
        <v>5</v>
      </c>
      <c r="W4" t="s">
        <v>6</v>
      </c>
    </row>
    <row r="5" spans="1:23" x14ac:dyDescent="0.25">
      <c r="D5" t="s">
        <v>40</v>
      </c>
      <c r="F5" s="4">
        <v>42156</v>
      </c>
      <c r="G5" s="4">
        <v>42156</v>
      </c>
      <c r="H5" s="4">
        <v>42186</v>
      </c>
      <c r="I5" s="4">
        <v>42186</v>
      </c>
      <c r="J5" s="10">
        <v>230715</v>
      </c>
      <c r="K5" s="10">
        <v>240715</v>
      </c>
      <c r="L5" s="10">
        <v>290715</v>
      </c>
      <c r="M5" s="11" t="s">
        <v>57</v>
      </c>
      <c r="N5" s="10"/>
      <c r="O5" s="10"/>
      <c r="P5" s="10"/>
      <c r="Q5" s="10"/>
      <c r="R5" s="10"/>
      <c r="T5" s="1"/>
      <c r="U5" s="1"/>
      <c r="W5" s="1"/>
    </row>
    <row r="6" spans="1:23" x14ac:dyDescent="0.25">
      <c r="B6" t="s">
        <v>0</v>
      </c>
      <c r="D6">
        <v>1240</v>
      </c>
      <c r="E6">
        <v>1080</v>
      </c>
      <c r="F6">
        <v>360</v>
      </c>
      <c r="G6">
        <v>983</v>
      </c>
      <c r="H6">
        <v>473</v>
      </c>
      <c r="I6">
        <v>606</v>
      </c>
      <c r="T6" s="1">
        <f>AVERAGE(D6:S6)</f>
        <v>790.33333333333337</v>
      </c>
      <c r="U6" s="1">
        <f t="shared" ref="U6:U11" si="0">STDEV(D6:S6)</f>
        <v>358.63444712780546</v>
      </c>
      <c r="V6">
        <f t="shared" ref="V6:V11" si="1">COUNT(D6:S6)</f>
        <v>6</v>
      </c>
      <c r="W6" s="1">
        <f t="shared" ref="W6:W11" si="2">U6/SQRT(V6)</f>
        <v>146.41189994137926</v>
      </c>
    </row>
    <row r="7" spans="1:23" x14ac:dyDescent="0.25">
      <c r="B7" t="s">
        <v>2</v>
      </c>
      <c r="D7">
        <v>710</v>
      </c>
      <c r="F7">
        <v>1100</v>
      </c>
      <c r="M7">
        <v>920</v>
      </c>
      <c r="T7" s="1">
        <f t="shared" ref="T7:T11" si="3">AVERAGE(D7:S7)</f>
        <v>910</v>
      </c>
      <c r="U7" s="1">
        <f t="shared" si="0"/>
        <v>195.19221295943134</v>
      </c>
      <c r="V7">
        <f t="shared" si="1"/>
        <v>3</v>
      </c>
      <c r="W7" s="1">
        <f t="shared" si="2"/>
        <v>112.69427669584645</v>
      </c>
    </row>
    <row r="8" spans="1:23" x14ac:dyDescent="0.25">
      <c r="B8" t="s">
        <v>13</v>
      </c>
      <c r="D8">
        <v>270</v>
      </c>
      <c r="F8">
        <v>230</v>
      </c>
      <c r="G8">
        <v>304</v>
      </c>
      <c r="I8">
        <v>465</v>
      </c>
      <c r="T8" s="1">
        <f t="shared" si="3"/>
        <v>317.25</v>
      </c>
      <c r="U8" s="1">
        <f t="shared" si="0"/>
        <v>103.03842325398165</v>
      </c>
      <c r="V8">
        <f t="shared" si="1"/>
        <v>4</v>
      </c>
      <c r="W8" s="1">
        <f t="shared" si="2"/>
        <v>51.519211626990824</v>
      </c>
    </row>
    <row r="9" spans="1:23" x14ac:dyDescent="0.25">
      <c r="B9" t="s">
        <v>14</v>
      </c>
      <c r="D9">
        <v>230</v>
      </c>
      <c r="F9">
        <v>180</v>
      </c>
      <c r="G9">
        <v>77</v>
      </c>
      <c r="I9">
        <v>333</v>
      </c>
      <c r="T9" s="1">
        <f t="shared" si="3"/>
        <v>205</v>
      </c>
      <c r="U9" s="1">
        <f t="shared" si="0"/>
        <v>106.48630584884299</v>
      </c>
      <c r="V9">
        <f t="shared" si="1"/>
        <v>4</v>
      </c>
      <c r="W9" s="1">
        <f t="shared" si="2"/>
        <v>53.243152924421494</v>
      </c>
    </row>
    <row r="10" spans="1:23" x14ac:dyDescent="0.25">
      <c r="B10" t="s">
        <v>17</v>
      </c>
      <c r="D10">
        <v>220</v>
      </c>
      <c r="F10">
        <v>240</v>
      </c>
      <c r="G10">
        <v>230</v>
      </c>
      <c r="L10">
        <v>185</v>
      </c>
      <c r="T10" s="1">
        <f t="shared" si="3"/>
        <v>218.75</v>
      </c>
      <c r="U10" s="1">
        <f t="shared" si="0"/>
        <v>23.935677693908453</v>
      </c>
      <c r="V10">
        <f t="shared" si="1"/>
        <v>4</v>
      </c>
      <c r="W10" s="1">
        <f t="shared" si="2"/>
        <v>11.967838846954226</v>
      </c>
    </row>
    <row r="11" spans="1:23" x14ac:dyDescent="0.25">
      <c r="B11" t="s">
        <v>15</v>
      </c>
      <c r="J11">
        <v>90</v>
      </c>
      <c r="K11">
        <v>106</v>
      </c>
      <c r="L11">
        <v>36</v>
      </c>
      <c r="T11" s="1">
        <f t="shared" si="3"/>
        <v>77.333333333333329</v>
      </c>
      <c r="U11" s="1">
        <f t="shared" si="0"/>
        <v>36.678785875943795</v>
      </c>
      <c r="V11">
        <f t="shared" si="1"/>
        <v>3</v>
      </c>
      <c r="W11" s="1">
        <f t="shared" si="2"/>
        <v>21.176506899024794</v>
      </c>
    </row>
    <row r="14" spans="1:23" x14ac:dyDescent="0.25">
      <c r="D14" t="s">
        <v>36</v>
      </c>
      <c r="E14" t="s">
        <v>43</v>
      </c>
      <c r="F14" t="s">
        <v>44</v>
      </c>
      <c r="G14" t="s">
        <v>42</v>
      </c>
      <c r="H14" t="s">
        <v>42</v>
      </c>
      <c r="I14" t="s">
        <v>42</v>
      </c>
      <c r="J14" t="s">
        <v>42</v>
      </c>
      <c r="K14" t="s">
        <v>42</v>
      </c>
      <c r="L14" t="s">
        <v>43</v>
      </c>
      <c r="M14" t="s">
        <v>44</v>
      </c>
      <c r="N14" t="s">
        <v>44</v>
      </c>
      <c r="O14" t="s">
        <v>41</v>
      </c>
    </row>
    <row r="15" spans="1:23" x14ac:dyDescent="0.25">
      <c r="A15" t="s">
        <v>9</v>
      </c>
      <c r="D15" s="4">
        <v>42064</v>
      </c>
      <c r="E15" s="5" t="s">
        <v>45</v>
      </c>
      <c r="F15" s="4">
        <v>42186</v>
      </c>
      <c r="G15" s="9" t="s">
        <v>51</v>
      </c>
      <c r="H15" s="9">
        <v>220715</v>
      </c>
      <c r="I15">
        <v>300715</v>
      </c>
      <c r="J15" t="s">
        <v>52</v>
      </c>
      <c r="K15" t="s">
        <v>53</v>
      </c>
      <c r="L15">
        <v>140815</v>
      </c>
      <c r="M15" s="6" t="s">
        <v>59</v>
      </c>
      <c r="N15" s="6" t="s">
        <v>58</v>
      </c>
      <c r="O15" s="5" t="s">
        <v>60</v>
      </c>
    </row>
    <row r="17" spans="1:23" x14ac:dyDescent="0.25">
      <c r="B17" t="s">
        <v>0</v>
      </c>
      <c r="D17">
        <v>1445.7</v>
      </c>
      <c r="E17">
        <v>1374.7</v>
      </c>
      <c r="G17">
        <v>1039.8</v>
      </c>
      <c r="H17">
        <v>1104.7</v>
      </c>
      <c r="T17" s="1">
        <f>AVERAGE(D17:S17)</f>
        <v>1241.2249999999999</v>
      </c>
      <c r="U17" s="1">
        <f t="shared" ref="U17:U22" si="4">STDEV(D17:S17)</f>
        <v>199.02822873485434</v>
      </c>
      <c r="V17">
        <f t="shared" ref="V17:V22" si="5">COUNT(D17:S17)</f>
        <v>4</v>
      </c>
      <c r="W17" s="1">
        <f t="shared" ref="W17:W22" si="6">U17/SQRT(V17)</f>
        <v>99.514114367427169</v>
      </c>
    </row>
    <row r="18" spans="1:23" x14ac:dyDescent="0.25">
      <c r="B18" t="s">
        <v>2</v>
      </c>
      <c r="F18">
        <v>1408.8</v>
      </c>
      <c r="M18">
        <v>1412.3</v>
      </c>
      <c r="N18">
        <v>1013.3</v>
      </c>
      <c r="T18" s="1">
        <f t="shared" ref="T18:T22" si="7">AVERAGE(D18:S18)</f>
        <v>1278.1333333333332</v>
      </c>
      <c r="U18" s="1">
        <f t="shared" si="4"/>
        <v>229.3590707457054</v>
      </c>
      <c r="V18">
        <f t="shared" si="5"/>
        <v>3</v>
      </c>
      <c r="W18" s="1">
        <f t="shared" si="6"/>
        <v>132.42052123611543</v>
      </c>
    </row>
    <row r="19" spans="1:23" x14ac:dyDescent="0.25">
      <c r="B19" t="s">
        <v>13</v>
      </c>
      <c r="E19">
        <v>724.4</v>
      </c>
      <c r="G19">
        <v>395.2</v>
      </c>
      <c r="H19">
        <v>872</v>
      </c>
      <c r="T19" s="1">
        <f t="shared" si="7"/>
        <v>663.86666666666667</v>
      </c>
      <c r="U19" s="1">
        <f t="shared" si="4"/>
        <v>244.09582817683165</v>
      </c>
      <c r="V19">
        <f t="shared" si="5"/>
        <v>3</v>
      </c>
      <c r="W19" s="1">
        <f t="shared" si="6"/>
        <v>140.92879210595839</v>
      </c>
    </row>
    <row r="20" spans="1:23" x14ac:dyDescent="0.25">
      <c r="B20" t="s">
        <v>14</v>
      </c>
      <c r="E20">
        <v>504</v>
      </c>
      <c r="J20">
        <v>247.1</v>
      </c>
      <c r="K20">
        <v>318.39999999999998</v>
      </c>
      <c r="L20">
        <v>970.4</v>
      </c>
      <c r="T20" s="1">
        <f t="shared" si="7"/>
        <v>509.97500000000002</v>
      </c>
      <c r="U20" s="1">
        <f t="shared" si="4"/>
        <v>325.48995248189556</v>
      </c>
      <c r="V20">
        <f t="shared" si="5"/>
        <v>4</v>
      </c>
      <c r="W20" s="1">
        <f t="shared" si="6"/>
        <v>162.74497624094778</v>
      </c>
    </row>
    <row r="21" spans="1:23" x14ac:dyDescent="0.25">
      <c r="B21" t="s">
        <v>17</v>
      </c>
      <c r="E21">
        <v>803.6</v>
      </c>
      <c r="J21">
        <v>1158.8</v>
      </c>
      <c r="K21">
        <v>645.5</v>
      </c>
      <c r="T21" s="1">
        <f t="shared" si="7"/>
        <v>869.30000000000007</v>
      </c>
      <c r="U21" s="1">
        <f t="shared" si="4"/>
        <v>262.88132303379763</v>
      </c>
      <c r="V21">
        <f t="shared" si="5"/>
        <v>3</v>
      </c>
      <c r="W21" s="1">
        <f t="shared" si="6"/>
        <v>151.77460261848805</v>
      </c>
    </row>
    <row r="22" spans="1:23" x14ac:dyDescent="0.25">
      <c r="B22" t="s">
        <v>15</v>
      </c>
      <c r="E22">
        <v>268.2</v>
      </c>
      <c r="I22">
        <v>95.4</v>
      </c>
      <c r="O22">
        <v>299.10000000000002</v>
      </c>
      <c r="T22" s="1">
        <f t="shared" si="7"/>
        <v>220.9</v>
      </c>
      <c r="U22" s="1">
        <f t="shared" si="4"/>
        <v>109.77882309443839</v>
      </c>
      <c r="V22">
        <f t="shared" si="5"/>
        <v>3</v>
      </c>
      <c r="W22" s="1">
        <f t="shared" si="6"/>
        <v>63.380833064894318</v>
      </c>
    </row>
    <row r="25" spans="1:23" x14ac:dyDescent="0.25">
      <c r="D25" t="s">
        <v>25</v>
      </c>
      <c r="E25" t="s">
        <v>30</v>
      </c>
      <c r="F25" t="s">
        <v>26</v>
      </c>
      <c r="H25" t="s">
        <v>27</v>
      </c>
      <c r="I25" t="s">
        <v>28</v>
      </c>
      <c r="J25" t="s">
        <v>35</v>
      </c>
      <c r="K25" t="s">
        <v>35</v>
      </c>
      <c r="L25" t="s">
        <v>36</v>
      </c>
      <c r="M25" t="s">
        <v>44</v>
      </c>
      <c r="N25" t="s">
        <v>44</v>
      </c>
      <c r="O25" t="s">
        <v>41</v>
      </c>
      <c r="P25" t="s">
        <v>44</v>
      </c>
      <c r="Q25" t="s">
        <v>44</v>
      </c>
      <c r="R25" t="s">
        <v>41</v>
      </c>
    </row>
    <row r="26" spans="1:23" x14ac:dyDescent="0.25">
      <c r="A26" t="s">
        <v>8</v>
      </c>
      <c r="D26" s="3">
        <v>41717</v>
      </c>
      <c r="E26" s="4">
        <v>41733</v>
      </c>
      <c r="F26" s="4">
        <v>41821</v>
      </c>
      <c r="G26" s="7" t="s">
        <v>37</v>
      </c>
      <c r="H26" s="4">
        <v>41974</v>
      </c>
      <c r="I26" s="4">
        <v>42064</v>
      </c>
      <c r="J26" s="3">
        <v>41941</v>
      </c>
      <c r="K26" s="3">
        <v>42013</v>
      </c>
      <c r="L26" s="3">
        <v>42109</v>
      </c>
      <c r="M26" s="3">
        <v>42192</v>
      </c>
      <c r="N26" s="4">
        <v>42186</v>
      </c>
      <c r="O26" s="4">
        <v>42217</v>
      </c>
      <c r="P26" s="7" t="s">
        <v>56</v>
      </c>
      <c r="Q26" s="6" t="s">
        <v>57</v>
      </c>
      <c r="R26" s="5">
        <v>42278</v>
      </c>
    </row>
    <row r="28" spans="1:23" x14ac:dyDescent="0.25">
      <c r="B28" t="s">
        <v>0</v>
      </c>
      <c r="D28">
        <v>676</v>
      </c>
      <c r="E28">
        <v>170.1</v>
      </c>
      <c r="F28">
        <v>992</v>
      </c>
      <c r="G28">
        <v>964</v>
      </c>
      <c r="H28">
        <v>1304</v>
      </c>
      <c r="I28">
        <v>810</v>
      </c>
      <c r="J28">
        <v>1349.9</v>
      </c>
      <c r="K28">
        <v>1144.9000000000001</v>
      </c>
      <c r="M28">
        <v>889.9</v>
      </c>
      <c r="O28">
        <v>880.7</v>
      </c>
      <c r="P28">
        <v>1205.3</v>
      </c>
      <c r="R28">
        <v>1275.3</v>
      </c>
      <c r="T28" s="1">
        <f>AVERAGE(D28:S28)</f>
        <v>971.84166666666658</v>
      </c>
      <c r="U28" s="1">
        <f t="shared" ref="U28:U33" si="8">STDEV(D28:S28)</f>
        <v>330.53537964485724</v>
      </c>
      <c r="V28">
        <f t="shared" ref="V28:V33" si="9">COUNT(D28:S28)</f>
        <v>12</v>
      </c>
      <c r="W28" s="1">
        <f t="shared" ref="W28:W33" si="10">U28/SQRT(V28)</f>
        <v>95.417345207326747</v>
      </c>
    </row>
    <row r="29" spans="1:23" x14ac:dyDescent="0.25">
      <c r="B29" t="s">
        <v>2</v>
      </c>
      <c r="I29">
        <v>996.3</v>
      </c>
      <c r="M29">
        <v>1426.7</v>
      </c>
      <c r="P29">
        <v>1341.4</v>
      </c>
      <c r="Q29">
        <v>979.8</v>
      </c>
      <c r="T29" s="1">
        <f t="shared" ref="T29:T33" si="11">AVERAGE(D29:S29)</f>
        <v>1186.05</v>
      </c>
      <c r="U29" s="1">
        <f t="shared" si="8"/>
        <v>231.36563415223739</v>
      </c>
      <c r="V29">
        <f t="shared" si="9"/>
        <v>4</v>
      </c>
      <c r="W29" s="1">
        <f t="shared" si="10"/>
        <v>115.6828170761187</v>
      </c>
    </row>
    <row r="30" spans="1:23" x14ac:dyDescent="0.25">
      <c r="B30" t="s">
        <v>13</v>
      </c>
      <c r="I30">
        <v>688.5</v>
      </c>
      <c r="L30">
        <v>587.29999999999995</v>
      </c>
      <c r="N30">
        <v>362.1</v>
      </c>
      <c r="O30">
        <v>257</v>
      </c>
      <c r="R30">
        <v>321</v>
      </c>
      <c r="T30" s="1">
        <f t="shared" si="11"/>
        <v>443.18</v>
      </c>
      <c r="U30" s="1">
        <f t="shared" si="8"/>
        <v>185.14682551963983</v>
      </c>
      <c r="V30">
        <f t="shared" si="9"/>
        <v>5</v>
      </c>
      <c r="W30" s="1">
        <f t="shared" si="10"/>
        <v>82.800177536041488</v>
      </c>
    </row>
    <row r="31" spans="1:23" x14ac:dyDescent="0.25">
      <c r="B31" t="s">
        <v>14</v>
      </c>
      <c r="I31">
        <v>121.5</v>
      </c>
      <c r="N31">
        <v>388.8</v>
      </c>
      <c r="O31">
        <v>958.5</v>
      </c>
      <c r="R31">
        <v>239.8</v>
      </c>
      <c r="T31" s="1">
        <f t="shared" si="11"/>
        <v>427.15</v>
      </c>
      <c r="U31" s="1">
        <f t="shared" si="8"/>
        <v>370.73147964530887</v>
      </c>
      <c r="V31">
        <f t="shared" si="9"/>
        <v>4</v>
      </c>
      <c r="W31" s="1">
        <f t="shared" si="10"/>
        <v>185.36573982265443</v>
      </c>
    </row>
    <row r="32" spans="1:23" x14ac:dyDescent="0.25">
      <c r="B32" t="s">
        <v>17</v>
      </c>
      <c r="I32">
        <v>105.3</v>
      </c>
      <c r="N32">
        <v>405.8</v>
      </c>
      <c r="O32">
        <v>644.20000000000005</v>
      </c>
      <c r="R32">
        <v>374.5</v>
      </c>
      <c r="T32" s="1">
        <f t="shared" si="11"/>
        <v>382.45000000000005</v>
      </c>
      <c r="U32" s="1">
        <f t="shared" si="8"/>
        <v>220.55506493088447</v>
      </c>
      <c r="V32">
        <f t="shared" si="9"/>
        <v>4</v>
      </c>
      <c r="W32" s="1">
        <f t="shared" si="10"/>
        <v>110.27753246544223</v>
      </c>
    </row>
    <row r="33" spans="2:23" x14ac:dyDescent="0.25">
      <c r="B33" t="s">
        <v>15</v>
      </c>
      <c r="N33">
        <v>46.2</v>
      </c>
      <c r="O33">
        <v>5.4</v>
      </c>
      <c r="R33">
        <v>41.3</v>
      </c>
      <c r="T33" s="1">
        <f t="shared" si="11"/>
        <v>30.966666666666669</v>
      </c>
      <c r="U33" s="1">
        <f t="shared" si="8"/>
        <v>22.276519776063161</v>
      </c>
      <c r="V33">
        <f t="shared" si="9"/>
        <v>3</v>
      </c>
      <c r="W33" s="1">
        <f t="shared" si="10"/>
        <v>12.861354689318089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L1" workbookViewId="0">
      <selection activeCell="Q12" sqref="Q12"/>
    </sheetView>
  </sheetViews>
  <sheetFormatPr defaultRowHeight="15" x14ac:dyDescent="0.25"/>
  <cols>
    <col min="4" max="4" width="10.7109375" bestFit="1" customWidth="1"/>
    <col min="5" max="5" width="10.7109375" customWidth="1"/>
    <col min="7" max="7" width="10.7109375" bestFit="1" customWidth="1"/>
    <col min="8" max="9" width="10.7109375" customWidth="1"/>
    <col min="10" max="10" width="10.7109375" bestFit="1" customWidth="1"/>
    <col min="14" max="17" width="10.7109375" bestFit="1" customWidth="1"/>
    <col min="18" max="23" width="10.7109375" customWidth="1"/>
  </cols>
  <sheetData>
    <row r="1" spans="1:28" x14ac:dyDescent="0.25">
      <c r="A1" t="s">
        <v>29</v>
      </c>
    </row>
    <row r="4" spans="1:28" x14ac:dyDescent="0.25">
      <c r="A4" t="s">
        <v>10</v>
      </c>
      <c r="D4" t="s">
        <v>23</v>
      </c>
      <c r="F4" t="s">
        <v>38</v>
      </c>
      <c r="G4" t="s">
        <v>41</v>
      </c>
      <c r="H4" t="s">
        <v>41</v>
      </c>
      <c r="I4" t="s">
        <v>41</v>
      </c>
      <c r="J4" t="s">
        <v>41</v>
      </c>
      <c r="K4" t="s">
        <v>41</v>
      </c>
      <c r="L4" t="s">
        <v>41</v>
      </c>
      <c r="M4" t="s">
        <v>44</v>
      </c>
      <c r="Y4" t="s">
        <v>3</v>
      </c>
      <c r="Z4" t="s">
        <v>4</v>
      </c>
      <c r="AA4" t="s">
        <v>5</v>
      </c>
      <c r="AB4" t="s">
        <v>6</v>
      </c>
    </row>
    <row r="5" spans="1:28" x14ac:dyDescent="0.25">
      <c r="G5" s="4">
        <v>42156</v>
      </c>
      <c r="H5" s="4">
        <v>42186</v>
      </c>
      <c r="I5" s="4">
        <v>42186</v>
      </c>
      <c r="J5" s="10">
        <v>230715</v>
      </c>
      <c r="K5" s="10">
        <v>240715</v>
      </c>
      <c r="L5" s="10">
        <v>290715</v>
      </c>
      <c r="M5" s="11" t="s">
        <v>57</v>
      </c>
      <c r="N5" s="10"/>
      <c r="O5" s="10"/>
      <c r="P5" s="10"/>
      <c r="Q5" s="10"/>
      <c r="R5" s="10"/>
      <c r="Y5" s="1"/>
      <c r="Z5" s="1"/>
      <c r="AB5" s="1"/>
    </row>
    <row r="6" spans="1:28" x14ac:dyDescent="0.25">
      <c r="B6" t="s">
        <v>0</v>
      </c>
      <c r="D6">
        <v>87.9</v>
      </c>
      <c r="E6">
        <v>86.2</v>
      </c>
      <c r="F6">
        <v>84.8</v>
      </c>
      <c r="G6">
        <v>79.3</v>
      </c>
      <c r="H6">
        <v>74.430000000000007</v>
      </c>
      <c r="I6">
        <v>79.55</v>
      </c>
      <c r="Y6" s="1">
        <f t="shared" ref="Y6:Y11" si="0">AVERAGE(D6:X6)</f>
        <v>82.030000000000015</v>
      </c>
      <c r="Z6" s="1">
        <f t="shared" ref="Z6:Z11" si="1">STDEV(D6:X6)</f>
        <v>5.1162877166945959</v>
      </c>
      <c r="AA6">
        <f t="shared" ref="AA6:AA11" si="2">COUNT(D6:X6)</f>
        <v>6</v>
      </c>
      <c r="AB6" s="1">
        <f t="shared" ref="AB6:AB11" si="3">Z6/SQRT(AA6)</f>
        <v>2.0887157138618302</v>
      </c>
    </row>
    <row r="7" spans="1:28" x14ac:dyDescent="0.25">
      <c r="B7" t="s">
        <v>2</v>
      </c>
      <c r="D7">
        <v>57.8</v>
      </c>
      <c r="F7">
        <v>47.3</v>
      </c>
      <c r="M7">
        <v>40.700000000000003</v>
      </c>
      <c r="Y7" s="1">
        <f t="shared" si="0"/>
        <v>48.6</v>
      </c>
      <c r="Z7" s="1">
        <f t="shared" si="1"/>
        <v>8.6238042649400963</v>
      </c>
      <c r="AA7">
        <f t="shared" si="2"/>
        <v>3</v>
      </c>
      <c r="AB7" s="1">
        <f t="shared" si="3"/>
        <v>4.9789557138018079</v>
      </c>
    </row>
    <row r="8" spans="1:28" x14ac:dyDescent="0.25">
      <c r="B8" t="s">
        <v>13</v>
      </c>
      <c r="D8">
        <v>81.900000000000006</v>
      </c>
      <c r="F8">
        <v>67.2</v>
      </c>
      <c r="G8">
        <v>65.3</v>
      </c>
      <c r="I8">
        <v>60.49</v>
      </c>
      <c r="Y8" s="1">
        <f t="shared" si="0"/>
        <v>68.722500000000011</v>
      </c>
      <c r="Z8" s="1">
        <f t="shared" si="1"/>
        <v>9.227713241462622</v>
      </c>
      <c r="AA8">
        <f t="shared" si="2"/>
        <v>4</v>
      </c>
      <c r="AB8" s="1">
        <f t="shared" si="3"/>
        <v>4.613856620731311</v>
      </c>
    </row>
    <row r="9" spans="1:28" x14ac:dyDescent="0.25">
      <c r="B9" t="s">
        <v>14</v>
      </c>
      <c r="D9">
        <v>76.900000000000006</v>
      </c>
      <c r="F9">
        <v>47.1</v>
      </c>
      <c r="G9">
        <v>53.3</v>
      </c>
      <c r="I9">
        <v>49</v>
      </c>
      <c r="Y9" s="1">
        <f t="shared" si="0"/>
        <v>56.575000000000003</v>
      </c>
      <c r="Z9" s="1">
        <f t="shared" si="1"/>
        <v>13.795983715076879</v>
      </c>
      <c r="AA9">
        <f t="shared" si="2"/>
        <v>4</v>
      </c>
      <c r="AB9" s="1">
        <f t="shared" si="3"/>
        <v>6.8979918575384396</v>
      </c>
    </row>
    <row r="10" spans="1:28" x14ac:dyDescent="0.25">
      <c r="B10" t="s">
        <v>17</v>
      </c>
      <c r="D10">
        <v>64.5</v>
      </c>
      <c r="E10">
        <v>85.6</v>
      </c>
      <c r="F10">
        <v>52.3</v>
      </c>
      <c r="G10">
        <v>78.400000000000006</v>
      </c>
      <c r="L10">
        <v>66.3</v>
      </c>
      <c r="Y10" s="1">
        <f t="shared" si="0"/>
        <v>69.419999999999987</v>
      </c>
      <c r="Z10" s="1">
        <f t="shared" si="1"/>
        <v>12.937039846889284</v>
      </c>
      <c r="AA10">
        <f t="shared" si="2"/>
        <v>5</v>
      </c>
      <c r="AB10" s="1">
        <f t="shared" si="3"/>
        <v>5.7856201050535816</v>
      </c>
    </row>
    <row r="11" spans="1:28" x14ac:dyDescent="0.25">
      <c r="B11" t="s">
        <v>15</v>
      </c>
      <c r="J11">
        <v>40.4</v>
      </c>
      <c r="K11">
        <v>26.8</v>
      </c>
      <c r="Y11" s="1">
        <f t="shared" si="0"/>
        <v>33.6</v>
      </c>
      <c r="Z11" s="1">
        <f t="shared" si="1"/>
        <v>9.6166522241370238</v>
      </c>
      <c r="AA11">
        <f t="shared" si="2"/>
        <v>2</v>
      </c>
      <c r="AB11" s="1">
        <f t="shared" si="3"/>
        <v>6.7999999999999838</v>
      </c>
    </row>
    <row r="14" spans="1:28" x14ac:dyDescent="0.25">
      <c r="D14" t="s">
        <v>36</v>
      </c>
      <c r="E14" t="s">
        <v>42</v>
      </c>
      <c r="F14" t="s">
        <v>42</v>
      </c>
      <c r="G14" t="s">
        <v>42</v>
      </c>
      <c r="H14" t="s">
        <v>42</v>
      </c>
      <c r="I14" t="s">
        <v>42</v>
      </c>
      <c r="J14" t="s">
        <v>42</v>
      </c>
      <c r="K14" t="s">
        <v>41</v>
      </c>
      <c r="L14" t="s">
        <v>44</v>
      </c>
      <c r="M14" t="s">
        <v>44</v>
      </c>
    </row>
    <row r="15" spans="1:28" x14ac:dyDescent="0.25">
      <c r="A15" t="s">
        <v>9</v>
      </c>
      <c r="D15" s="4">
        <v>42064</v>
      </c>
      <c r="E15" s="4">
        <v>42156</v>
      </c>
      <c r="F15" s="9" t="s">
        <v>51</v>
      </c>
      <c r="G15" s="9">
        <v>220715</v>
      </c>
      <c r="H15">
        <v>300715</v>
      </c>
      <c r="I15" t="s">
        <v>52</v>
      </c>
      <c r="J15" t="s">
        <v>53</v>
      </c>
      <c r="K15" s="4">
        <v>42278</v>
      </c>
      <c r="L15" s="6" t="s">
        <v>58</v>
      </c>
      <c r="M15" s="6" t="s">
        <v>59</v>
      </c>
    </row>
    <row r="17" spans="1:28" x14ac:dyDescent="0.25">
      <c r="B17" t="s">
        <v>0</v>
      </c>
      <c r="D17">
        <v>83.9</v>
      </c>
      <c r="E17">
        <v>80.3</v>
      </c>
      <c r="F17">
        <v>81.3</v>
      </c>
      <c r="G17">
        <v>78.5</v>
      </c>
      <c r="Y17" s="1">
        <f t="shared" ref="Y17:Y22" si="4">AVERAGE(D17:X17)</f>
        <v>81</v>
      </c>
      <c r="Z17" s="1">
        <f t="shared" ref="Z17:Z22" si="5">STDEV(D17:X17)</f>
        <v>2.2538855339169315</v>
      </c>
      <c r="AA17">
        <f t="shared" ref="AA17:AA22" si="6">COUNT(D17:X17)</f>
        <v>4</v>
      </c>
      <c r="AB17" s="1">
        <f t="shared" ref="AB17:AB22" si="7">Z17/SQRT(AA17)</f>
        <v>1.1269427669584657</v>
      </c>
    </row>
    <row r="18" spans="1:28" x14ac:dyDescent="0.25">
      <c r="B18" t="s">
        <v>2</v>
      </c>
      <c r="E18">
        <v>65.2</v>
      </c>
      <c r="L18">
        <v>63.3</v>
      </c>
      <c r="M18">
        <v>62.8</v>
      </c>
      <c r="Y18" s="1">
        <f t="shared" si="4"/>
        <v>63.766666666666673</v>
      </c>
      <c r="Z18" s="1">
        <f t="shared" si="5"/>
        <v>1.2662279942148418</v>
      </c>
      <c r="AA18">
        <f t="shared" si="6"/>
        <v>3</v>
      </c>
      <c r="AB18" s="1">
        <f t="shared" si="7"/>
        <v>0.73105707331537884</v>
      </c>
    </row>
    <row r="19" spans="1:28" x14ac:dyDescent="0.25">
      <c r="B19" t="s">
        <v>13</v>
      </c>
      <c r="E19">
        <v>75.400000000000006</v>
      </c>
      <c r="F19">
        <v>78.7</v>
      </c>
      <c r="G19">
        <v>73.400000000000006</v>
      </c>
      <c r="Y19" s="1">
        <f t="shared" si="4"/>
        <v>75.833333333333343</v>
      </c>
      <c r="Z19" s="1">
        <f t="shared" si="5"/>
        <v>2.6764404221527753</v>
      </c>
      <c r="AA19">
        <f t="shared" si="6"/>
        <v>3</v>
      </c>
      <c r="AB19" s="1">
        <f t="shared" si="7"/>
        <v>1.5452435981999006</v>
      </c>
    </row>
    <row r="20" spans="1:28" x14ac:dyDescent="0.25">
      <c r="B20" t="s">
        <v>14</v>
      </c>
      <c r="E20">
        <v>70.099999999999994</v>
      </c>
      <c r="I20">
        <v>55.58</v>
      </c>
      <c r="J20">
        <v>54.79</v>
      </c>
      <c r="Y20" s="1">
        <f t="shared" si="4"/>
        <v>60.156666666666666</v>
      </c>
      <c r="Z20" s="1">
        <f t="shared" si="5"/>
        <v>8.6202339488747448</v>
      </c>
      <c r="AA20">
        <f t="shared" si="6"/>
        <v>3</v>
      </c>
      <c r="AB20" s="1">
        <f t="shared" si="7"/>
        <v>4.9768943908603847</v>
      </c>
    </row>
    <row r="21" spans="1:28" x14ac:dyDescent="0.25">
      <c r="B21" t="s">
        <v>17</v>
      </c>
      <c r="E21">
        <v>75.3</v>
      </c>
      <c r="I21">
        <v>69.760000000000005</v>
      </c>
      <c r="J21">
        <v>63.16</v>
      </c>
      <c r="Y21" s="1">
        <f t="shared" si="4"/>
        <v>69.406666666666666</v>
      </c>
      <c r="Z21" s="1">
        <f t="shared" si="5"/>
        <v>6.0777079012842776</v>
      </c>
      <c r="AA21">
        <f t="shared" si="6"/>
        <v>3</v>
      </c>
      <c r="AB21" s="1">
        <f t="shared" si="7"/>
        <v>3.5089662928623935</v>
      </c>
    </row>
    <row r="22" spans="1:28" x14ac:dyDescent="0.25">
      <c r="B22" t="s">
        <v>15</v>
      </c>
      <c r="E22">
        <v>67.099999999999994</v>
      </c>
      <c r="H22">
        <v>60.85</v>
      </c>
      <c r="K22">
        <v>57.47</v>
      </c>
      <c r="Y22" s="1">
        <f t="shared" si="4"/>
        <v>61.806666666666665</v>
      </c>
      <c r="Z22" s="1">
        <f t="shared" si="5"/>
        <v>4.8857582147844063</v>
      </c>
      <c r="AA22">
        <f t="shared" si="6"/>
        <v>3</v>
      </c>
      <c r="AB22" s="1">
        <f t="shared" si="7"/>
        <v>2.8207938205012026</v>
      </c>
    </row>
    <row r="25" spans="1:28" x14ac:dyDescent="0.25">
      <c r="D25" t="s">
        <v>25</v>
      </c>
      <c r="E25" t="s">
        <v>30</v>
      </c>
      <c r="F25" t="s">
        <v>26</v>
      </c>
      <c r="H25" t="s">
        <v>27</v>
      </c>
      <c r="I25" t="s">
        <v>27</v>
      </c>
      <c r="J25" t="s">
        <v>27</v>
      </c>
      <c r="K25" t="s">
        <v>27</v>
      </c>
      <c r="L25" t="s">
        <v>27</v>
      </c>
      <c r="M25" t="s">
        <v>28</v>
      </c>
      <c r="N25" t="s">
        <v>27</v>
      </c>
      <c r="O25" t="s">
        <v>26</v>
      </c>
      <c r="P25" t="s">
        <v>34</v>
      </c>
      <c r="Q25" t="s">
        <v>36</v>
      </c>
      <c r="R25" t="s">
        <v>44</v>
      </c>
      <c r="S25" t="s">
        <v>44</v>
      </c>
      <c r="T25" t="s">
        <v>41</v>
      </c>
      <c r="U25" t="s">
        <v>41</v>
      </c>
      <c r="V25" t="s">
        <v>44</v>
      </c>
      <c r="W25" t="s">
        <v>44</v>
      </c>
    </row>
    <row r="26" spans="1:28" x14ac:dyDescent="0.25">
      <c r="A26" t="s">
        <v>8</v>
      </c>
      <c r="D26" s="3">
        <v>41724</v>
      </c>
      <c r="E26" s="3">
        <v>41730</v>
      </c>
      <c r="F26" s="5" t="s">
        <v>33</v>
      </c>
      <c r="G26" s="3">
        <v>41912</v>
      </c>
      <c r="H26" s="3">
        <v>41913</v>
      </c>
      <c r="I26" s="3">
        <v>41955</v>
      </c>
      <c r="J26" s="3">
        <v>41946</v>
      </c>
      <c r="K26" s="5" t="s">
        <v>31</v>
      </c>
      <c r="L26" s="6" t="s">
        <v>32</v>
      </c>
      <c r="M26" s="4">
        <v>42064</v>
      </c>
      <c r="N26" s="3">
        <v>42013</v>
      </c>
      <c r="O26" s="3">
        <v>41842</v>
      </c>
      <c r="P26" s="3">
        <v>41850</v>
      </c>
      <c r="Q26" s="3">
        <v>42109</v>
      </c>
      <c r="R26" s="3">
        <v>42192</v>
      </c>
      <c r="S26" s="3">
        <v>42201</v>
      </c>
      <c r="T26" s="3">
        <v>42217</v>
      </c>
      <c r="U26" s="4">
        <v>42278</v>
      </c>
      <c r="V26" s="7" t="s">
        <v>56</v>
      </c>
      <c r="W26" s="7" t="s">
        <v>57</v>
      </c>
    </row>
    <row r="28" spans="1:28" x14ac:dyDescent="0.25">
      <c r="B28" t="s">
        <v>0</v>
      </c>
      <c r="D28">
        <v>96.79</v>
      </c>
      <c r="E28">
        <v>74.81</v>
      </c>
      <c r="F28">
        <v>76.19</v>
      </c>
      <c r="G28">
        <v>85.9</v>
      </c>
      <c r="H28">
        <v>74.33</v>
      </c>
      <c r="I28">
        <v>72.040000000000006</v>
      </c>
      <c r="J28">
        <v>67.349999999999994</v>
      </c>
      <c r="K28">
        <v>65.959999999999994</v>
      </c>
      <c r="L28">
        <v>64.13</v>
      </c>
      <c r="M28">
        <v>79.8</v>
      </c>
      <c r="N28">
        <v>80.14</v>
      </c>
      <c r="O28">
        <v>87.92</v>
      </c>
      <c r="P28">
        <v>86.49</v>
      </c>
      <c r="R28">
        <v>82.4</v>
      </c>
      <c r="T28">
        <v>86.84</v>
      </c>
      <c r="U28">
        <v>80.27</v>
      </c>
      <c r="V28">
        <v>88.4</v>
      </c>
      <c r="Y28" s="1">
        <f t="shared" ref="Y28:Y33" si="8">AVERAGE(D28:X28)</f>
        <v>79.397647058823523</v>
      </c>
      <c r="Z28" s="1">
        <f t="shared" ref="Z28:Z33" si="9">STDEV(D28:X28)</f>
        <v>8.9603093762239414</v>
      </c>
      <c r="AA28">
        <f t="shared" ref="AA28:AA33" si="10">COUNT(D28:X28)</f>
        <v>17</v>
      </c>
      <c r="AB28" s="1">
        <f t="shared" ref="AB28:AB33" si="11">Z28/SQRT(AA28)</f>
        <v>2.1731942350813886</v>
      </c>
    </row>
    <row r="29" spans="1:28" x14ac:dyDescent="0.25">
      <c r="B29" t="s">
        <v>2</v>
      </c>
      <c r="M29">
        <v>40.299999999999997</v>
      </c>
      <c r="R29">
        <v>58.4</v>
      </c>
      <c r="V29">
        <v>48.7</v>
      </c>
      <c r="W29">
        <v>46.4</v>
      </c>
      <c r="Y29" s="1">
        <f t="shared" si="8"/>
        <v>48.449999999999996</v>
      </c>
      <c r="Z29" s="1">
        <f t="shared" si="9"/>
        <v>7.5208598799162258</v>
      </c>
      <c r="AA29">
        <f t="shared" si="10"/>
        <v>4</v>
      </c>
      <c r="AB29" s="1">
        <f t="shared" si="11"/>
        <v>3.7604299399581129</v>
      </c>
    </row>
    <row r="30" spans="1:28" x14ac:dyDescent="0.25">
      <c r="B30" t="s">
        <v>13</v>
      </c>
      <c r="M30">
        <v>38</v>
      </c>
      <c r="Q30">
        <v>58.6</v>
      </c>
      <c r="S30">
        <v>74.599999999999994</v>
      </c>
      <c r="T30">
        <v>63.3</v>
      </c>
      <c r="U30">
        <v>73.489999999999995</v>
      </c>
      <c r="Y30" s="1">
        <f t="shared" si="8"/>
        <v>61.597999999999999</v>
      </c>
      <c r="Z30" s="1">
        <f t="shared" si="9"/>
        <v>14.825839605229779</v>
      </c>
      <c r="AA30">
        <f t="shared" si="10"/>
        <v>5</v>
      </c>
      <c r="AB30" s="1">
        <f t="shared" si="11"/>
        <v>6.630317036160486</v>
      </c>
    </row>
    <row r="31" spans="1:28" x14ac:dyDescent="0.25">
      <c r="B31" t="s">
        <v>14</v>
      </c>
      <c r="M31">
        <v>34.700000000000003</v>
      </c>
      <c r="S31">
        <v>73.5</v>
      </c>
      <c r="T31">
        <v>59.74</v>
      </c>
      <c r="U31">
        <v>64.36</v>
      </c>
      <c r="Y31" s="1">
        <f t="shared" si="8"/>
        <v>58.075000000000003</v>
      </c>
      <c r="Z31" s="1">
        <f t="shared" si="9"/>
        <v>16.599143552203707</v>
      </c>
      <c r="AA31">
        <f t="shared" si="10"/>
        <v>4</v>
      </c>
      <c r="AB31" s="1">
        <f t="shared" si="11"/>
        <v>8.2995717761018533</v>
      </c>
    </row>
    <row r="32" spans="1:28" x14ac:dyDescent="0.25">
      <c r="B32" t="s">
        <v>17</v>
      </c>
      <c r="M32">
        <v>31.8</v>
      </c>
      <c r="S32">
        <v>71.900000000000006</v>
      </c>
      <c r="T32">
        <v>67.959999999999994</v>
      </c>
      <c r="U32">
        <v>70.63</v>
      </c>
      <c r="Y32" s="1">
        <f t="shared" si="8"/>
        <v>60.572499999999998</v>
      </c>
      <c r="Z32" s="1">
        <f t="shared" si="9"/>
        <v>19.251817879531981</v>
      </c>
      <c r="AA32">
        <f t="shared" si="10"/>
        <v>4</v>
      </c>
      <c r="AB32" s="1">
        <f t="shared" si="11"/>
        <v>9.6259089397659903</v>
      </c>
    </row>
    <row r="33" spans="2:28" x14ac:dyDescent="0.25">
      <c r="B33" t="s">
        <v>15</v>
      </c>
      <c r="S33">
        <v>54.3</v>
      </c>
      <c r="T33">
        <v>19.399999999999999</v>
      </c>
      <c r="U33">
        <v>27.91</v>
      </c>
      <c r="Y33" s="1">
        <f t="shared" si="8"/>
        <v>33.869999999999997</v>
      </c>
      <c r="Z33" s="1">
        <f t="shared" si="9"/>
        <v>18.197354203290125</v>
      </c>
      <c r="AA33">
        <f t="shared" si="10"/>
        <v>3</v>
      </c>
      <c r="AB33" s="1">
        <f t="shared" si="11"/>
        <v>10.506247347808522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H7" sqref="H7"/>
    </sheetView>
  </sheetViews>
  <sheetFormatPr defaultRowHeight="15" x14ac:dyDescent="0.25"/>
  <sheetData>
    <row r="1" spans="1:12" x14ac:dyDescent="0.25">
      <c r="D1" t="s">
        <v>50</v>
      </c>
    </row>
    <row r="3" spans="1:12" x14ac:dyDescent="0.25">
      <c r="A3" t="s">
        <v>48</v>
      </c>
    </row>
    <row r="4" spans="1:12" x14ac:dyDescent="0.25">
      <c r="A4" t="s">
        <v>0</v>
      </c>
      <c r="D4" t="s">
        <v>42</v>
      </c>
      <c r="E4" t="s">
        <v>42</v>
      </c>
      <c r="F4" t="s">
        <v>41</v>
      </c>
    </row>
    <row r="5" spans="1:12" x14ac:dyDescent="0.25">
      <c r="B5" t="s">
        <v>47</v>
      </c>
      <c r="D5">
        <v>170715</v>
      </c>
      <c r="E5">
        <v>100815</v>
      </c>
      <c r="F5" s="6" t="s">
        <v>62</v>
      </c>
      <c r="J5" t="s">
        <v>75</v>
      </c>
      <c r="K5" t="s">
        <v>6</v>
      </c>
      <c r="L5" t="s">
        <v>5</v>
      </c>
    </row>
    <row r="7" spans="1:12" x14ac:dyDescent="0.25">
      <c r="B7">
        <v>0</v>
      </c>
      <c r="D7" s="8">
        <v>96.014062342467128</v>
      </c>
      <c r="E7" s="1">
        <v>95.739572642748314</v>
      </c>
      <c r="F7" s="1">
        <v>98.03475464470678</v>
      </c>
      <c r="J7" s="2">
        <f t="shared" ref="J7:J13" si="0">AVERAGE(D7:I7)</f>
        <v>96.596129876640745</v>
      </c>
      <c r="K7">
        <f t="shared" ref="K7:K13" si="1">STDEV(D7:I7)</f>
        <v>1.253422142090497</v>
      </c>
      <c r="L7" s="8">
        <f t="shared" ref="L7:L13" si="2">COUNT(D7:I7)</f>
        <v>3</v>
      </c>
    </row>
    <row r="8" spans="1:12" x14ac:dyDescent="0.25">
      <c r="B8">
        <v>1</v>
      </c>
      <c r="D8" s="8">
        <v>95.87107477246056</v>
      </c>
      <c r="E8" s="1">
        <v>93.41416754334135</v>
      </c>
      <c r="F8" s="1">
        <v>88.524482567161115</v>
      </c>
      <c r="J8" s="2">
        <f t="shared" si="0"/>
        <v>92.603241627654327</v>
      </c>
      <c r="K8">
        <f t="shared" si="1"/>
        <v>3.7398268527154097</v>
      </c>
      <c r="L8" s="8">
        <f t="shared" si="2"/>
        <v>3</v>
      </c>
    </row>
    <row r="9" spans="1:12" x14ac:dyDescent="0.25">
      <c r="B9">
        <v>2</v>
      </c>
      <c r="D9" s="8">
        <v>94.155003464747566</v>
      </c>
      <c r="E9" s="1">
        <v>85.597308555069588</v>
      </c>
      <c r="F9" s="1">
        <v>83.987035454540504</v>
      </c>
      <c r="J9" s="2">
        <f t="shared" si="0"/>
        <v>87.913115824785891</v>
      </c>
      <c r="K9">
        <f t="shared" si="1"/>
        <v>5.4652644809745192</v>
      </c>
      <c r="L9" s="8">
        <f t="shared" si="2"/>
        <v>3</v>
      </c>
    </row>
    <row r="10" spans="1:12" x14ac:dyDescent="0.25">
      <c r="B10">
        <v>4</v>
      </c>
      <c r="D10" s="8">
        <v>84.036065956799391</v>
      </c>
      <c r="E10" s="1">
        <v>92.948473036976196</v>
      </c>
      <c r="F10" s="1">
        <v>67.745154166392581</v>
      </c>
      <c r="J10" s="2">
        <f t="shared" si="0"/>
        <v>81.576564386722723</v>
      </c>
      <c r="K10">
        <f t="shared" si="1"/>
        <v>12.780402243395473</v>
      </c>
      <c r="L10" s="8">
        <f t="shared" si="2"/>
        <v>3</v>
      </c>
    </row>
    <row r="11" spans="1:12" x14ac:dyDescent="0.25">
      <c r="B11">
        <v>6</v>
      </c>
      <c r="D11" s="8">
        <v>54.134713204453178</v>
      </c>
      <c r="E11" s="1">
        <v>79.202181283216717</v>
      </c>
      <c r="F11" s="1">
        <v>60.631754485770784</v>
      </c>
      <c r="J11" s="2">
        <f t="shared" si="0"/>
        <v>64.656216324480226</v>
      </c>
      <c r="K11">
        <f t="shared" si="1"/>
        <v>13.009293170206426</v>
      </c>
      <c r="L11" s="8">
        <f t="shared" si="2"/>
        <v>3</v>
      </c>
    </row>
    <row r="12" spans="1:12" x14ac:dyDescent="0.25">
      <c r="B12">
        <v>8</v>
      </c>
      <c r="D12" s="8">
        <v>33.282428465650412</v>
      </c>
      <c r="E12" s="1">
        <v>37.319536767174135</v>
      </c>
      <c r="F12" s="1">
        <v>44.223265107446878</v>
      </c>
      <c r="J12" s="2">
        <f t="shared" si="0"/>
        <v>38.275076780090473</v>
      </c>
      <c r="K12">
        <f t="shared" si="1"/>
        <v>5.5326548006207918</v>
      </c>
      <c r="L12" s="8">
        <f t="shared" si="2"/>
        <v>3</v>
      </c>
    </row>
    <row r="13" spans="1:12" x14ac:dyDescent="0.25">
      <c r="B13">
        <v>10</v>
      </c>
      <c r="D13" s="8">
        <v>17.854771792513581</v>
      </c>
      <c r="E13" s="1">
        <v>32.017785654001671</v>
      </c>
      <c r="F13" s="1">
        <v>29.476591516840333</v>
      </c>
      <c r="J13" s="2">
        <f t="shared" si="0"/>
        <v>26.44971632111853</v>
      </c>
      <c r="K13">
        <f t="shared" si="1"/>
        <v>7.5511072365602674</v>
      </c>
      <c r="L13" s="8">
        <f t="shared" si="2"/>
        <v>3</v>
      </c>
    </row>
    <row r="14" spans="1:12" x14ac:dyDescent="0.25">
      <c r="J14" s="2"/>
    </row>
    <row r="15" spans="1:12" x14ac:dyDescent="0.25">
      <c r="J15" s="2"/>
    </row>
    <row r="16" spans="1:12" x14ac:dyDescent="0.25">
      <c r="J16" s="2"/>
    </row>
    <row r="17" spans="1:12" x14ac:dyDescent="0.25">
      <c r="J17" s="2"/>
    </row>
    <row r="18" spans="1:12" x14ac:dyDescent="0.25">
      <c r="A18" t="s">
        <v>48</v>
      </c>
      <c r="J18" s="2"/>
    </row>
    <row r="19" spans="1:12" x14ac:dyDescent="0.25">
      <c r="A19" t="s">
        <v>49</v>
      </c>
      <c r="D19" t="s">
        <v>42</v>
      </c>
      <c r="E19" t="s">
        <v>42</v>
      </c>
      <c r="F19" t="s">
        <v>42</v>
      </c>
      <c r="J19" s="2"/>
    </row>
    <row r="20" spans="1:12" x14ac:dyDescent="0.25">
      <c r="B20" t="s">
        <v>47</v>
      </c>
      <c r="D20">
        <v>170715</v>
      </c>
      <c r="E20">
        <v>310715</v>
      </c>
      <c r="F20">
        <v>100815</v>
      </c>
      <c r="J20" s="2"/>
    </row>
    <row r="21" spans="1:12" x14ac:dyDescent="0.25">
      <c r="J21" s="2"/>
    </row>
    <row r="22" spans="1:12" x14ac:dyDescent="0.25">
      <c r="B22">
        <v>0</v>
      </c>
      <c r="D22" s="8">
        <v>85.34359401206396</v>
      </c>
      <c r="E22" s="1">
        <v>97.021418384293739</v>
      </c>
      <c r="F22" s="1">
        <v>73.348251204444693</v>
      </c>
      <c r="J22" s="2">
        <f t="shared" ref="J22:J28" si="3">AVERAGE(D22:I22)</f>
        <v>85.237754533600807</v>
      </c>
      <c r="K22">
        <f t="shared" ref="K22:K28" si="4">STDEV(D22:I22)</f>
        <v>11.836938479930954</v>
      </c>
      <c r="L22" s="8">
        <f t="shared" ref="L22:L28" si="5">COUNT(D22:I22)</f>
        <v>3</v>
      </c>
    </row>
    <row r="23" spans="1:12" x14ac:dyDescent="0.25">
      <c r="B23">
        <v>1</v>
      </c>
      <c r="D23" s="8">
        <v>85.299526331199885</v>
      </c>
      <c r="E23" s="1">
        <v>7.0867277135348159</v>
      </c>
      <c r="F23" s="1">
        <v>26.14851128394854</v>
      </c>
      <c r="J23" s="2">
        <f t="shared" si="3"/>
        <v>39.511588442894414</v>
      </c>
      <c r="K23">
        <f t="shared" si="4"/>
        <v>40.782831440065728</v>
      </c>
      <c r="L23" s="8">
        <f t="shared" si="5"/>
        <v>3</v>
      </c>
    </row>
    <row r="24" spans="1:12" x14ac:dyDescent="0.25">
      <c r="B24">
        <v>2</v>
      </c>
      <c r="D24" s="8">
        <v>48.26525563635721</v>
      </c>
      <c r="E24" s="1">
        <v>4.986714268194639</v>
      </c>
      <c r="F24" s="1">
        <v>15.600643177522638</v>
      </c>
      <c r="J24" s="2">
        <f t="shared" si="3"/>
        <v>22.950871027358161</v>
      </c>
      <c r="K24">
        <f t="shared" si="4"/>
        <v>22.556095026008222</v>
      </c>
      <c r="L24" s="8">
        <f t="shared" si="5"/>
        <v>3</v>
      </c>
    </row>
    <row r="25" spans="1:12" x14ac:dyDescent="0.25">
      <c r="B25">
        <v>4</v>
      </c>
      <c r="D25" s="8">
        <v>16.74251673122032</v>
      </c>
      <c r="E25" s="1">
        <v>2.9565157348028617</v>
      </c>
      <c r="F25" s="1">
        <v>5.7148946467541517</v>
      </c>
      <c r="J25" s="2">
        <f t="shared" si="3"/>
        <v>8.4713090375924462</v>
      </c>
      <c r="K25">
        <f t="shared" si="4"/>
        <v>7.2946433147084795</v>
      </c>
      <c r="L25" s="8">
        <f t="shared" si="5"/>
        <v>3</v>
      </c>
    </row>
    <row r="26" spans="1:12" x14ac:dyDescent="0.25">
      <c r="B26">
        <v>6</v>
      </c>
      <c r="D26" s="8">
        <v>11.044937022429924</v>
      </c>
      <c r="E26" s="1">
        <v>3.2532625283140235</v>
      </c>
      <c r="F26" s="1">
        <v>3.8953232201772754</v>
      </c>
      <c r="J26" s="2">
        <f t="shared" si="3"/>
        <v>6.0645075903070742</v>
      </c>
      <c r="K26">
        <f t="shared" si="4"/>
        <v>4.3251090713733005</v>
      </c>
      <c r="L26" s="8">
        <f t="shared" si="5"/>
        <v>3</v>
      </c>
    </row>
    <row r="27" spans="1:12" x14ac:dyDescent="0.25">
      <c r="B27">
        <v>8</v>
      </c>
      <c r="D27" s="8">
        <v>1.6368113221149914</v>
      </c>
      <c r="E27" s="1">
        <v>4.1341659165740312</v>
      </c>
      <c r="F27" s="1">
        <v>7.0709162287318783</v>
      </c>
      <c r="J27" s="2">
        <f t="shared" si="3"/>
        <v>4.280631155806967</v>
      </c>
      <c r="K27">
        <f t="shared" si="4"/>
        <v>2.7200115962541602</v>
      </c>
      <c r="L27" s="8">
        <f t="shared" si="5"/>
        <v>3</v>
      </c>
    </row>
    <row r="28" spans="1:12" x14ac:dyDescent="0.25">
      <c r="B28">
        <v>10</v>
      </c>
      <c r="D28" s="8">
        <v>4.0857496197166601</v>
      </c>
      <c r="E28" s="1">
        <v>4.3556625190427116</v>
      </c>
      <c r="F28" s="1">
        <v>17.836380420245128</v>
      </c>
      <c r="J28" s="2">
        <f t="shared" si="3"/>
        <v>8.7592641863348337</v>
      </c>
      <c r="K28">
        <f t="shared" si="4"/>
        <v>7.862171620248696</v>
      </c>
      <c r="L28" s="8">
        <f t="shared" si="5"/>
        <v>3</v>
      </c>
    </row>
    <row r="33" spans="1:12" x14ac:dyDescent="0.25">
      <c r="A33" t="s">
        <v>48</v>
      </c>
      <c r="J33" s="2"/>
    </row>
    <row r="34" spans="1:12" x14ac:dyDescent="0.25">
      <c r="A34" t="s">
        <v>17</v>
      </c>
      <c r="D34" t="s">
        <v>42</v>
      </c>
      <c r="E34" t="s">
        <v>42</v>
      </c>
      <c r="F34" t="s">
        <v>41</v>
      </c>
      <c r="J34" s="2"/>
    </row>
    <row r="35" spans="1:12" x14ac:dyDescent="0.25">
      <c r="B35" t="s">
        <v>47</v>
      </c>
      <c r="D35">
        <v>120815</v>
      </c>
      <c r="E35">
        <v>140815</v>
      </c>
      <c r="F35" s="6" t="s">
        <v>61</v>
      </c>
      <c r="J35" s="2"/>
    </row>
    <row r="36" spans="1:12" x14ac:dyDescent="0.25">
      <c r="J36" s="2"/>
    </row>
    <row r="37" spans="1:12" x14ac:dyDescent="0.25">
      <c r="B37">
        <v>0</v>
      </c>
      <c r="D37" s="8">
        <v>96.201808257431992</v>
      </c>
      <c r="E37" s="1">
        <v>95.282397327458199</v>
      </c>
      <c r="F37" s="1">
        <v>96.18</v>
      </c>
      <c r="J37" s="2">
        <f t="shared" ref="J37:J43" si="6">AVERAGE(D37:I37)</f>
        <v>95.888068528296728</v>
      </c>
      <c r="K37">
        <f t="shared" ref="K37:K43" si="7">STDEV(D37:I37)</f>
        <v>0.52463997433187315</v>
      </c>
      <c r="L37" s="8">
        <f t="shared" ref="L37:L43" si="8">COUNT(D37:I37)</f>
        <v>3</v>
      </c>
    </row>
    <row r="38" spans="1:12" x14ac:dyDescent="0.25">
      <c r="B38">
        <v>1</v>
      </c>
      <c r="D38" s="8">
        <v>54.523316734320836</v>
      </c>
      <c r="E38" s="1">
        <v>36.607370584269475</v>
      </c>
      <c r="F38" s="1">
        <v>24.00168731909875</v>
      </c>
      <c r="J38" s="2">
        <f t="shared" si="6"/>
        <v>38.37745821256302</v>
      </c>
      <c r="K38">
        <f t="shared" si="7"/>
        <v>15.337613021553128</v>
      </c>
      <c r="L38" s="8">
        <f t="shared" si="8"/>
        <v>3</v>
      </c>
    </row>
    <row r="39" spans="1:12" x14ac:dyDescent="0.25">
      <c r="B39">
        <v>2</v>
      </c>
      <c r="D39" s="8">
        <v>45.982653180491731</v>
      </c>
      <c r="E39" s="1">
        <v>21.042511014432478</v>
      </c>
      <c r="F39" s="1">
        <v>18.640486322638807</v>
      </c>
      <c r="J39" s="2">
        <f t="shared" si="6"/>
        <v>28.555216839187668</v>
      </c>
      <c r="K39">
        <f t="shared" si="7"/>
        <v>15.140313197805749</v>
      </c>
      <c r="L39" s="8">
        <f t="shared" si="8"/>
        <v>3</v>
      </c>
    </row>
    <row r="40" spans="1:12" x14ac:dyDescent="0.25">
      <c r="B40">
        <v>4</v>
      </c>
      <c r="D40" s="8">
        <v>3.8896413115582651</v>
      </c>
      <c r="E40" s="1">
        <v>8.7696127095007022</v>
      </c>
      <c r="F40" s="1">
        <v>7.658442135506677</v>
      </c>
      <c r="J40" s="2">
        <f t="shared" si="6"/>
        <v>6.7725653855218821</v>
      </c>
      <c r="K40">
        <f t="shared" si="7"/>
        <v>2.5577555440868047</v>
      </c>
      <c r="L40" s="8">
        <f t="shared" si="8"/>
        <v>3</v>
      </c>
    </row>
    <row r="41" spans="1:12" x14ac:dyDescent="0.25">
      <c r="B41">
        <v>6</v>
      </c>
      <c r="D41" s="8">
        <v>4.0990446223424399</v>
      </c>
      <c r="E41" s="1">
        <v>11.799854160431956</v>
      </c>
      <c r="F41" s="1">
        <v>3.3010569519827282</v>
      </c>
      <c r="J41" s="2">
        <f t="shared" si="6"/>
        <v>6.3999852449190415</v>
      </c>
      <c r="K41">
        <f t="shared" si="7"/>
        <v>4.6934139290130261</v>
      </c>
      <c r="L41" s="8">
        <f t="shared" si="8"/>
        <v>3</v>
      </c>
    </row>
    <row r="42" spans="1:12" x14ac:dyDescent="0.25">
      <c r="B42">
        <v>8</v>
      </c>
      <c r="D42" s="8">
        <v>2.8536666554324936</v>
      </c>
      <c r="E42" s="1">
        <v>7.8549509601932952</v>
      </c>
      <c r="F42" s="1">
        <v>4.0716579895507383</v>
      </c>
      <c r="J42" s="2">
        <f t="shared" si="6"/>
        <v>4.9267585350588421</v>
      </c>
      <c r="K42">
        <f t="shared" si="7"/>
        <v>2.6079894327734294</v>
      </c>
      <c r="L42" s="8">
        <f t="shared" si="8"/>
        <v>3</v>
      </c>
    </row>
    <row r="43" spans="1:12" x14ac:dyDescent="0.25">
      <c r="B43">
        <v>10</v>
      </c>
      <c r="D43" s="8">
        <v>2.8430038119866099</v>
      </c>
      <c r="E43" s="1">
        <v>3.6935790917493141</v>
      </c>
      <c r="F43" s="1">
        <v>0.12962312660567338</v>
      </c>
      <c r="J43" s="2">
        <f t="shared" si="6"/>
        <v>2.2220686767805327</v>
      </c>
      <c r="K43">
        <f t="shared" si="7"/>
        <v>1.8613478616236077</v>
      </c>
      <c r="L43" s="8">
        <f t="shared" si="8"/>
        <v>3</v>
      </c>
    </row>
    <row r="48" spans="1:12" x14ac:dyDescent="0.25">
      <c r="A48" t="s">
        <v>48</v>
      </c>
      <c r="J48" s="2"/>
    </row>
    <row r="49" spans="1:12" x14ac:dyDescent="0.25">
      <c r="A49" t="s">
        <v>14</v>
      </c>
      <c r="D49" t="s">
        <v>42</v>
      </c>
      <c r="E49" t="s">
        <v>42</v>
      </c>
      <c r="F49" t="s">
        <v>41</v>
      </c>
      <c r="J49" s="2"/>
    </row>
    <row r="50" spans="1:12" x14ac:dyDescent="0.25">
      <c r="B50" t="s">
        <v>47</v>
      </c>
      <c r="D50" t="s">
        <v>54</v>
      </c>
      <c r="E50" t="s">
        <v>55</v>
      </c>
      <c r="F50" s="6" t="s">
        <v>64</v>
      </c>
      <c r="J50" s="2"/>
    </row>
    <row r="51" spans="1:12" x14ac:dyDescent="0.25">
      <c r="J51" s="2"/>
    </row>
    <row r="52" spans="1:12" x14ac:dyDescent="0.25">
      <c r="B52">
        <v>0</v>
      </c>
      <c r="D52" s="8">
        <v>75.785700970172925</v>
      </c>
      <c r="E52" s="1">
        <v>93.733762530786848</v>
      </c>
      <c r="F52" s="1">
        <v>96.278866781177896</v>
      </c>
      <c r="J52" s="2">
        <f t="shared" ref="J52:J58" si="9">AVERAGE(D52:I52)</f>
        <v>88.599443427379228</v>
      </c>
      <c r="K52">
        <f t="shared" ref="K52:K58" si="10">STDEV(D52:I52)</f>
        <v>11.169753163389277</v>
      </c>
      <c r="L52" s="8">
        <f t="shared" ref="L52:L58" si="11">COUNT(D52:I52)</f>
        <v>3</v>
      </c>
    </row>
    <row r="53" spans="1:12" x14ac:dyDescent="0.25">
      <c r="B53">
        <v>1</v>
      </c>
      <c r="D53" s="8">
        <v>50.622911285485195</v>
      </c>
      <c r="E53" s="1">
        <v>77.599686927599066</v>
      </c>
      <c r="F53" s="1">
        <v>92.875608992118231</v>
      </c>
      <c r="J53" s="2">
        <f t="shared" si="9"/>
        <v>73.699402401734162</v>
      </c>
      <c r="K53">
        <f t="shared" si="10"/>
        <v>21.3946671020854</v>
      </c>
      <c r="L53" s="8">
        <f t="shared" si="11"/>
        <v>3</v>
      </c>
    </row>
    <row r="54" spans="1:12" x14ac:dyDescent="0.25">
      <c r="B54">
        <v>2</v>
      </c>
      <c r="D54" s="8">
        <v>23.171802107997415</v>
      </c>
      <c r="E54" s="1">
        <v>29.231055273122859</v>
      </c>
      <c r="F54" s="1">
        <v>46.310780048111596</v>
      </c>
      <c r="J54" s="2">
        <f t="shared" si="9"/>
        <v>32.904545809743958</v>
      </c>
      <c r="K54">
        <f t="shared" si="10"/>
        <v>11.998915558093421</v>
      </c>
      <c r="L54" s="8">
        <f t="shared" si="11"/>
        <v>3</v>
      </c>
    </row>
    <row r="55" spans="1:12" x14ac:dyDescent="0.25">
      <c r="B55">
        <v>4</v>
      </c>
      <c r="D55" s="8">
        <v>13.035754303470284</v>
      </c>
      <c r="E55" s="1">
        <v>8.958184162790424</v>
      </c>
      <c r="F55" s="1">
        <v>42.210366585096679</v>
      </c>
      <c r="J55" s="2">
        <f t="shared" si="9"/>
        <v>21.401435017119127</v>
      </c>
      <c r="K55">
        <f t="shared" si="10"/>
        <v>18.136024076782114</v>
      </c>
      <c r="L55" s="8">
        <f t="shared" si="11"/>
        <v>3</v>
      </c>
    </row>
    <row r="56" spans="1:12" x14ac:dyDescent="0.25">
      <c r="B56">
        <v>6</v>
      </c>
      <c r="D56" s="8">
        <v>17.408212075292568</v>
      </c>
      <c r="E56" s="1">
        <v>4.976972300827553</v>
      </c>
      <c r="F56" s="1">
        <v>19.301254445644322</v>
      </c>
      <c r="J56" s="2">
        <f t="shared" si="9"/>
        <v>13.895479607254813</v>
      </c>
      <c r="K56">
        <f t="shared" si="10"/>
        <v>7.7814350723426404</v>
      </c>
      <c r="L56" s="8">
        <f t="shared" si="11"/>
        <v>3</v>
      </c>
    </row>
    <row r="57" spans="1:12" x14ac:dyDescent="0.25">
      <c r="B57">
        <v>8</v>
      </c>
      <c r="D57" s="8">
        <v>17.45251976605152</v>
      </c>
      <c r="E57" s="1">
        <v>3.714132371494014</v>
      </c>
      <c r="F57" s="1">
        <v>13.903078404416963</v>
      </c>
      <c r="J57" s="2">
        <f t="shared" si="9"/>
        <v>11.689910180654167</v>
      </c>
      <c r="K57">
        <f t="shared" si="10"/>
        <v>7.1315781732193839</v>
      </c>
      <c r="L57" s="8">
        <f t="shared" si="11"/>
        <v>3</v>
      </c>
    </row>
    <row r="58" spans="1:12" x14ac:dyDescent="0.25">
      <c r="B58">
        <v>10</v>
      </c>
      <c r="D58" s="8">
        <v>25.530629795202607</v>
      </c>
      <c r="E58" s="1">
        <v>4.0319543551295007</v>
      </c>
      <c r="F58" s="1">
        <v>5.0227501034095612</v>
      </c>
      <c r="J58" s="2">
        <f t="shared" si="9"/>
        <v>11.528444751247223</v>
      </c>
      <c r="K58">
        <f t="shared" si="10"/>
        <v>12.136363069617616</v>
      </c>
      <c r="L58" s="8">
        <f t="shared" si="11"/>
        <v>3</v>
      </c>
    </row>
    <row r="64" spans="1:12" x14ac:dyDescent="0.25">
      <c r="A64" t="s">
        <v>48</v>
      </c>
      <c r="J64" s="2"/>
    </row>
    <row r="65" spans="1:14" x14ac:dyDescent="0.25">
      <c r="A65" t="s">
        <v>15</v>
      </c>
      <c r="D65" t="s">
        <v>42</v>
      </c>
      <c r="E65" t="s">
        <v>42</v>
      </c>
      <c r="F65" t="s">
        <v>41</v>
      </c>
      <c r="J65" s="2"/>
    </row>
    <row r="66" spans="1:14" x14ac:dyDescent="0.25">
      <c r="B66" t="s">
        <v>47</v>
      </c>
      <c r="D66">
        <v>120815</v>
      </c>
      <c r="E66">
        <v>140815</v>
      </c>
      <c r="F66" s="6" t="s">
        <v>63</v>
      </c>
      <c r="J66" s="2"/>
    </row>
    <row r="67" spans="1:14" x14ac:dyDescent="0.25">
      <c r="J67" s="2"/>
    </row>
    <row r="68" spans="1:14" x14ac:dyDescent="0.25">
      <c r="B68">
        <v>0</v>
      </c>
      <c r="D68" s="8">
        <v>94.405084962413767</v>
      </c>
      <c r="E68" s="1">
        <v>82.046882482805245</v>
      </c>
      <c r="F68" s="1">
        <v>88.643073961345621</v>
      </c>
      <c r="J68" s="2">
        <f t="shared" ref="J68:J74" si="12">AVERAGE(D68:I68)</f>
        <v>88.365013802188216</v>
      </c>
      <c r="K68">
        <f t="shared" ref="K68:K74" si="13">STDEV(D68:I68)</f>
        <v>6.183791734917464</v>
      </c>
      <c r="L68" s="8">
        <f t="shared" ref="L68:L74" si="14">COUNT(D68:I68)</f>
        <v>3</v>
      </c>
      <c r="N68" s="1"/>
    </row>
    <row r="69" spans="1:14" x14ac:dyDescent="0.25">
      <c r="B69">
        <v>1</v>
      </c>
      <c r="D69" s="8">
        <v>91.796471667599661</v>
      </c>
      <c r="E69" s="1">
        <v>70.094843684234746</v>
      </c>
      <c r="F69" s="1">
        <v>96.307923252279139</v>
      </c>
      <c r="J69" s="2">
        <f t="shared" si="12"/>
        <v>86.066412868037844</v>
      </c>
      <c r="K69">
        <f t="shared" si="13"/>
        <v>14.014512674188301</v>
      </c>
      <c r="L69" s="8">
        <f t="shared" si="14"/>
        <v>3</v>
      </c>
      <c r="N69" s="1"/>
    </row>
    <row r="70" spans="1:14" x14ac:dyDescent="0.25">
      <c r="B70">
        <v>2</v>
      </c>
      <c r="D70" s="8">
        <v>92.293955772095231</v>
      </c>
      <c r="E70" s="1">
        <v>70.248511823608624</v>
      </c>
      <c r="F70" s="1">
        <v>92.674594829216261</v>
      </c>
      <c r="J70" s="2">
        <f t="shared" si="12"/>
        <v>85.072354141640034</v>
      </c>
      <c r="K70">
        <f t="shared" si="13"/>
        <v>12.839234686123081</v>
      </c>
      <c r="L70" s="8">
        <f t="shared" si="14"/>
        <v>3</v>
      </c>
      <c r="N70" s="1"/>
    </row>
    <row r="71" spans="1:14" x14ac:dyDescent="0.25">
      <c r="B71">
        <v>4</v>
      </c>
      <c r="D71" s="8">
        <v>89.700186545507449</v>
      </c>
      <c r="E71" s="1">
        <v>53.822317692470733</v>
      </c>
      <c r="F71" s="1">
        <v>76.451569179094363</v>
      </c>
      <c r="J71" s="2">
        <f t="shared" si="12"/>
        <v>73.324691139024182</v>
      </c>
      <c r="K71">
        <f t="shared" si="13"/>
        <v>18.142171674500045</v>
      </c>
      <c r="L71" s="8">
        <f t="shared" si="14"/>
        <v>3</v>
      </c>
      <c r="N71" s="1"/>
    </row>
    <row r="72" spans="1:14" x14ac:dyDescent="0.25">
      <c r="B72">
        <v>6</v>
      </c>
      <c r="D72" s="8">
        <v>80.317190852619277</v>
      </c>
      <c r="E72" s="1">
        <v>47.925262070657787</v>
      </c>
      <c r="F72" s="1">
        <v>67.974883865234375</v>
      </c>
      <c r="J72" s="2">
        <f t="shared" si="12"/>
        <v>65.405778929503811</v>
      </c>
      <c r="K72">
        <f t="shared" si="13"/>
        <v>16.348072904229817</v>
      </c>
      <c r="L72" s="8">
        <f t="shared" si="14"/>
        <v>3</v>
      </c>
      <c r="N72" s="1"/>
    </row>
    <row r="73" spans="1:14" x14ac:dyDescent="0.25">
      <c r="B73">
        <v>8</v>
      </c>
      <c r="D73" s="8">
        <v>77.278840775073419</v>
      </c>
      <c r="E73" s="1">
        <v>21.14676326198132</v>
      </c>
      <c r="F73" s="1">
        <v>53.985173505858675</v>
      </c>
      <c r="J73" s="2">
        <f t="shared" si="12"/>
        <v>50.803592514304476</v>
      </c>
      <c r="K73">
        <f t="shared" si="13"/>
        <v>28.200964073738859</v>
      </c>
      <c r="L73" s="8">
        <f t="shared" si="14"/>
        <v>3</v>
      </c>
      <c r="N73" s="1"/>
    </row>
    <row r="74" spans="1:14" x14ac:dyDescent="0.25">
      <c r="B74">
        <v>10</v>
      </c>
      <c r="D74" s="8">
        <v>73.330875585158509</v>
      </c>
      <c r="E74" s="1">
        <v>18.034087133556241</v>
      </c>
      <c r="F74" s="1">
        <v>31.770021744645611</v>
      </c>
      <c r="J74" s="2">
        <f t="shared" si="12"/>
        <v>41.04499482112012</v>
      </c>
      <c r="K74">
        <f t="shared" si="13"/>
        <v>28.791536038258005</v>
      </c>
      <c r="L74" s="8">
        <f t="shared" si="14"/>
        <v>3</v>
      </c>
      <c r="N7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P25" sqref="P25"/>
    </sheetView>
  </sheetViews>
  <sheetFormatPr defaultRowHeight="15" x14ac:dyDescent="0.25"/>
  <sheetData>
    <row r="1" spans="1:11" x14ac:dyDescent="0.25">
      <c r="A1" t="s">
        <v>44</v>
      </c>
    </row>
    <row r="4" spans="1:11" x14ac:dyDescent="0.25">
      <c r="A4" t="s">
        <v>74</v>
      </c>
    </row>
    <row r="6" spans="1:11" x14ac:dyDescent="0.25">
      <c r="B6" t="s">
        <v>68</v>
      </c>
      <c r="C6" t="s">
        <v>2</v>
      </c>
    </row>
    <row r="7" spans="1:11" x14ac:dyDescent="0.25">
      <c r="C7">
        <v>21015</v>
      </c>
      <c r="D7" t="s">
        <v>69</v>
      </c>
      <c r="E7">
        <v>151015</v>
      </c>
      <c r="I7" t="s">
        <v>3</v>
      </c>
      <c r="J7" t="s">
        <v>70</v>
      </c>
      <c r="K7" t="s">
        <v>5</v>
      </c>
    </row>
    <row r="8" spans="1:11" x14ac:dyDescent="0.25">
      <c r="B8">
        <v>25</v>
      </c>
      <c r="C8" s="1">
        <v>28.055</v>
      </c>
      <c r="D8" s="1">
        <v>27.945</v>
      </c>
      <c r="E8" s="1">
        <v>45.143749999999997</v>
      </c>
      <c r="I8" s="1">
        <f>AVERAGE(C8:G8)</f>
        <v>33.71458333333333</v>
      </c>
      <c r="J8" s="1">
        <f>STDEV(C8:G8)</f>
        <v>9.8981014856806411</v>
      </c>
      <c r="K8">
        <f>COUNT(C8:G8)</f>
        <v>3</v>
      </c>
    </row>
    <row r="9" spans="1:11" x14ac:dyDescent="0.25">
      <c r="B9">
        <v>35</v>
      </c>
      <c r="C9" s="1">
        <v>29.36</v>
      </c>
      <c r="D9" s="1">
        <v>29.86</v>
      </c>
      <c r="E9" s="1">
        <v>44.718749999999993</v>
      </c>
      <c r="I9" s="1">
        <f t="shared" ref="I9:I15" si="0">AVERAGE(C9:G9)</f>
        <v>34.646250000000002</v>
      </c>
      <c r="J9" s="1">
        <f t="shared" ref="J9:J15" si="1">STDEV(C9:G9)</f>
        <v>8.7266226105807831</v>
      </c>
      <c r="K9">
        <f t="shared" ref="K9:K15" si="2">COUNT(C9:G9)</f>
        <v>3</v>
      </c>
    </row>
    <row r="10" spans="1:11" x14ac:dyDescent="0.25">
      <c r="B10">
        <v>45</v>
      </c>
      <c r="C10" s="1">
        <v>40.15</v>
      </c>
      <c r="D10" s="1">
        <v>41.67</v>
      </c>
      <c r="E10" s="1">
        <v>50.71875</v>
      </c>
      <c r="I10" s="1">
        <f t="shared" si="0"/>
        <v>44.179583333333333</v>
      </c>
      <c r="J10" s="1">
        <f t="shared" si="1"/>
        <v>5.7138538238944889</v>
      </c>
      <c r="K10">
        <f t="shared" si="2"/>
        <v>3</v>
      </c>
    </row>
    <row r="11" spans="1:11" x14ac:dyDescent="0.25">
      <c r="B11">
        <v>55</v>
      </c>
      <c r="C11" s="1">
        <v>74.35499999999999</v>
      </c>
      <c r="D11" s="1">
        <v>80.625</v>
      </c>
      <c r="E11" s="1">
        <v>69.181249999999991</v>
      </c>
      <c r="I11" s="1">
        <f t="shared" si="0"/>
        <v>74.720416666666665</v>
      </c>
      <c r="J11" s="1">
        <f t="shared" si="1"/>
        <v>5.7306195582007868</v>
      </c>
      <c r="K11">
        <f t="shared" si="2"/>
        <v>3</v>
      </c>
    </row>
    <row r="12" spans="1:11" x14ac:dyDescent="0.25">
      <c r="B12">
        <v>65</v>
      </c>
      <c r="C12" s="1">
        <v>141.27500000000001</v>
      </c>
      <c r="D12" s="1">
        <v>148.53</v>
      </c>
      <c r="E12" s="1">
        <v>78.2</v>
      </c>
      <c r="I12" s="1">
        <f t="shared" si="0"/>
        <v>122.66833333333334</v>
      </c>
      <c r="J12" s="1">
        <f t="shared" si="1"/>
        <v>38.68117446941514</v>
      </c>
      <c r="K12">
        <f t="shared" si="2"/>
        <v>3</v>
      </c>
    </row>
    <row r="13" spans="1:11" x14ac:dyDescent="0.25">
      <c r="B13">
        <v>75</v>
      </c>
      <c r="C13" s="1">
        <v>160.79</v>
      </c>
      <c r="D13" s="1">
        <v>162.67500000000001</v>
      </c>
      <c r="E13" s="1">
        <v>100.80624999999999</v>
      </c>
      <c r="I13" s="1">
        <f t="shared" si="0"/>
        <v>141.42375000000001</v>
      </c>
      <c r="J13" s="1">
        <f t="shared" si="1"/>
        <v>35.18841124486157</v>
      </c>
      <c r="K13">
        <f t="shared" si="2"/>
        <v>3</v>
      </c>
    </row>
    <row r="14" spans="1:11" x14ac:dyDescent="0.25">
      <c r="B14">
        <v>85</v>
      </c>
      <c r="C14" s="1">
        <v>174.54</v>
      </c>
      <c r="D14" s="1">
        <v>181.78</v>
      </c>
      <c r="E14" s="1">
        <v>120.21874999999999</v>
      </c>
      <c r="I14" s="1">
        <f t="shared" si="0"/>
        <v>158.84625</v>
      </c>
      <c r="J14" s="1">
        <f t="shared" si="1"/>
        <v>33.647692598267362</v>
      </c>
      <c r="K14">
        <f t="shared" si="2"/>
        <v>3</v>
      </c>
    </row>
    <row r="15" spans="1:11" x14ac:dyDescent="0.25">
      <c r="B15">
        <v>95</v>
      </c>
      <c r="C15" s="1">
        <v>185.11</v>
      </c>
      <c r="D15" s="1">
        <v>174.89500000000001</v>
      </c>
      <c r="E15" s="1">
        <v>107.86874999999999</v>
      </c>
      <c r="I15" s="1">
        <f t="shared" si="0"/>
        <v>155.95791666666665</v>
      </c>
      <c r="J15" s="1">
        <f t="shared" si="1"/>
        <v>41.958461831564279</v>
      </c>
      <c r="K15">
        <f t="shared" si="2"/>
        <v>3</v>
      </c>
    </row>
    <row r="19" spans="2:12" x14ac:dyDescent="0.25">
      <c r="B19" t="s">
        <v>68</v>
      </c>
      <c r="C19" t="s">
        <v>0</v>
      </c>
    </row>
    <row r="20" spans="2:12" x14ac:dyDescent="0.25">
      <c r="C20">
        <v>21015</v>
      </c>
      <c r="D20" t="s">
        <v>71</v>
      </c>
      <c r="E20">
        <v>151015</v>
      </c>
    </row>
    <row r="21" spans="2:12" x14ac:dyDescent="0.25">
      <c r="B21">
        <v>25</v>
      </c>
      <c r="C21" s="1">
        <v>25.931249999999999</v>
      </c>
      <c r="D21" s="1">
        <v>27.56</v>
      </c>
      <c r="E21">
        <v>31.87</v>
      </c>
      <c r="I21" s="1">
        <f>AVERAGE(C21:G21)</f>
        <v>28.453749999999999</v>
      </c>
      <c r="J21" s="1">
        <f>STDEV(C21:G21)</f>
        <v>3.0685957191360362</v>
      </c>
      <c r="K21">
        <f>COUNT(C21:G21)</f>
        <v>3</v>
      </c>
    </row>
    <row r="22" spans="2:12" x14ac:dyDescent="0.25">
      <c r="B22">
        <v>35</v>
      </c>
      <c r="C22" s="1">
        <v>27.543749999999999</v>
      </c>
      <c r="D22" s="1">
        <v>27.168749999999999</v>
      </c>
      <c r="E22">
        <v>27.48</v>
      </c>
      <c r="I22" s="1">
        <f t="shared" ref="I22:I28" si="3">AVERAGE(C22:G22)</f>
        <v>27.397499999999997</v>
      </c>
      <c r="J22" s="1">
        <f t="shared" ref="J22:J28" si="4">STDEV(C22:G22)</f>
        <v>0.20065128332507642</v>
      </c>
      <c r="K22">
        <f t="shared" ref="K22:K28" si="5">COUNT(C22:G22)</f>
        <v>3</v>
      </c>
    </row>
    <row r="23" spans="2:12" x14ac:dyDescent="0.25">
      <c r="B23">
        <v>45</v>
      </c>
      <c r="C23" s="1">
        <v>26.293749999999999</v>
      </c>
      <c r="D23" s="1">
        <v>26.206249999999997</v>
      </c>
      <c r="E23">
        <v>26.62</v>
      </c>
      <c r="I23" s="1">
        <f t="shared" si="3"/>
        <v>26.373333333333335</v>
      </c>
      <c r="J23" s="1">
        <f t="shared" si="4"/>
        <v>0.21805365356566284</v>
      </c>
      <c r="K23">
        <f t="shared" si="5"/>
        <v>3</v>
      </c>
    </row>
    <row r="24" spans="2:12" x14ac:dyDescent="0.25">
      <c r="B24">
        <v>55</v>
      </c>
      <c r="C24" s="1">
        <v>25.556249999999999</v>
      </c>
      <c r="D24" s="1">
        <v>24.781249999999996</v>
      </c>
      <c r="E24">
        <v>24.77</v>
      </c>
      <c r="I24" s="1">
        <f t="shared" si="3"/>
        <v>25.035833333333329</v>
      </c>
      <c r="J24" s="1">
        <f t="shared" si="4"/>
        <v>0.45072915462984375</v>
      </c>
      <c r="K24">
        <f t="shared" si="5"/>
        <v>3</v>
      </c>
      <c r="L24" s="1"/>
    </row>
    <row r="25" spans="2:12" x14ac:dyDescent="0.25">
      <c r="B25">
        <v>65</v>
      </c>
      <c r="C25" s="1">
        <v>24.55</v>
      </c>
      <c r="D25" s="1">
        <v>24.55</v>
      </c>
      <c r="E25">
        <v>28.02</v>
      </c>
      <c r="I25" s="1">
        <f t="shared" si="3"/>
        <v>25.706666666666667</v>
      </c>
      <c r="J25" s="1">
        <f t="shared" si="4"/>
        <v>2.0034054340880005</v>
      </c>
      <c r="K25">
        <f t="shared" si="5"/>
        <v>3</v>
      </c>
      <c r="L25" s="1"/>
    </row>
    <row r="26" spans="2:12" x14ac:dyDescent="0.25">
      <c r="B26">
        <v>75</v>
      </c>
      <c r="C26" s="1">
        <v>25.456249999999997</v>
      </c>
      <c r="D26" s="1">
        <v>24.6875</v>
      </c>
      <c r="E26">
        <v>28.53</v>
      </c>
      <c r="I26" s="1">
        <f t="shared" si="3"/>
        <v>26.224583333333332</v>
      </c>
      <c r="J26" s="1">
        <f t="shared" si="4"/>
        <v>2.0332126415683476</v>
      </c>
      <c r="K26">
        <f t="shared" si="5"/>
        <v>3</v>
      </c>
      <c r="L26" s="1"/>
    </row>
    <row r="27" spans="2:12" x14ac:dyDescent="0.25">
      <c r="B27">
        <v>85</v>
      </c>
      <c r="C27" s="1">
        <v>26.512499999999999</v>
      </c>
      <c r="D27" s="1">
        <v>25.831249999999997</v>
      </c>
      <c r="E27">
        <v>32.9</v>
      </c>
      <c r="I27" s="1">
        <f t="shared" si="3"/>
        <v>28.414583333333336</v>
      </c>
      <c r="J27" s="1">
        <f t="shared" si="4"/>
        <v>3.8993906441690198</v>
      </c>
      <c r="K27">
        <f t="shared" si="5"/>
        <v>3</v>
      </c>
      <c r="L27" s="1"/>
    </row>
    <row r="28" spans="2:12" x14ac:dyDescent="0.25">
      <c r="B28">
        <v>95</v>
      </c>
      <c r="C28" s="1">
        <v>28.3</v>
      </c>
      <c r="D28" s="1">
        <v>28.224999999999998</v>
      </c>
      <c r="E28">
        <v>43.11</v>
      </c>
      <c r="I28" s="1">
        <f t="shared" si="3"/>
        <v>33.211666666666666</v>
      </c>
      <c r="J28" s="1">
        <f t="shared" si="4"/>
        <v>8.5722901451906903</v>
      </c>
      <c r="K28">
        <f t="shared" si="5"/>
        <v>3</v>
      </c>
      <c r="L28" s="1"/>
    </row>
    <row r="29" spans="2:12" x14ac:dyDescent="0.25">
      <c r="C29" s="1"/>
      <c r="L29" s="1"/>
    </row>
    <row r="30" spans="2:12" x14ac:dyDescent="0.25">
      <c r="C30" s="1"/>
      <c r="L30" s="1"/>
    </row>
    <row r="32" spans="2:12" x14ac:dyDescent="0.25">
      <c r="B32" t="s">
        <v>68</v>
      </c>
      <c r="C32" t="s">
        <v>14</v>
      </c>
    </row>
    <row r="33" spans="2:11" x14ac:dyDescent="0.25">
      <c r="C33">
        <v>191015</v>
      </c>
      <c r="D33" t="s">
        <v>72</v>
      </c>
    </row>
    <row r="34" spans="2:11" x14ac:dyDescent="0.25">
      <c r="B34">
        <v>25</v>
      </c>
      <c r="C34" s="1">
        <v>27.45</v>
      </c>
      <c r="D34">
        <v>28.46</v>
      </c>
      <c r="I34" s="1">
        <f>AVERAGE(C34:G34)</f>
        <v>27.954999999999998</v>
      </c>
      <c r="J34" s="1">
        <f>STDEV(C34:G34)</f>
        <v>0.71417784899841419</v>
      </c>
      <c r="K34">
        <f>COUNT(C34:G34)</f>
        <v>2</v>
      </c>
    </row>
    <row r="35" spans="2:11" x14ac:dyDescent="0.25">
      <c r="B35">
        <v>35</v>
      </c>
      <c r="C35" s="1">
        <v>23.34</v>
      </c>
      <c r="D35" s="1">
        <v>27.73</v>
      </c>
      <c r="I35" s="1">
        <f t="shared" ref="I35:I41" si="6">AVERAGE(C35:G35)</f>
        <v>25.535</v>
      </c>
      <c r="J35" s="1">
        <f t="shared" ref="J35:J41" si="7">STDEV(C35:G35)</f>
        <v>3.1041987694089439</v>
      </c>
      <c r="K35">
        <f t="shared" ref="K35:K41" si="8">COUNT(C35:G35)</f>
        <v>2</v>
      </c>
    </row>
    <row r="36" spans="2:11" x14ac:dyDescent="0.25">
      <c r="B36">
        <v>45</v>
      </c>
      <c r="C36" s="1">
        <v>23.03</v>
      </c>
      <c r="D36" s="1">
        <v>26.51</v>
      </c>
      <c r="I36" s="1">
        <f t="shared" si="6"/>
        <v>24.770000000000003</v>
      </c>
      <c r="J36" s="1">
        <f t="shared" si="7"/>
        <v>2.4607315985291858</v>
      </c>
      <c r="K36">
        <f t="shared" si="8"/>
        <v>2</v>
      </c>
    </row>
    <row r="37" spans="2:11" x14ac:dyDescent="0.25">
      <c r="B37">
        <v>55</v>
      </c>
      <c r="C37" s="1">
        <v>24.39</v>
      </c>
      <c r="D37" s="1">
        <v>24.67</v>
      </c>
      <c r="I37" s="1">
        <f t="shared" si="6"/>
        <v>24.53</v>
      </c>
      <c r="J37" s="1">
        <f t="shared" si="7"/>
        <v>0.1979898987322341</v>
      </c>
      <c r="K37">
        <f t="shared" si="8"/>
        <v>2</v>
      </c>
    </row>
    <row r="38" spans="2:11" x14ac:dyDescent="0.25">
      <c r="B38">
        <v>65</v>
      </c>
      <c r="C38" s="1">
        <v>23.22</v>
      </c>
      <c r="D38" s="1">
        <v>23.81</v>
      </c>
      <c r="I38" s="1">
        <f t="shared" si="6"/>
        <v>23.515000000000001</v>
      </c>
      <c r="J38" s="1">
        <f t="shared" si="7"/>
        <v>0.41719300090006295</v>
      </c>
      <c r="K38">
        <f t="shared" si="8"/>
        <v>2</v>
      </c>
    </row>
    <row r="39" spans="2:11" x14ac:dyDescent="0.25">
      <c r="B39">
        <v>75</v>
      </c>
      <c r="C39" s="1">
        <v>22.34</v>
      </c>
      <c r="D39" s="1">
        <v>24.73</v>
      </c>
      <c r="I39" s="1">
        <f t="shared" si="6"/>
        <v>23.535</v>
      </c>
      <c r="J39" s="1">
        <f t="shared" si="7"/>
        <v>1.689985207035849</v>
      </c>
      <c r="K39">
        <f t="shared" si="8"/>
        <v>2</v>
      </c>
    </row>
    <row r="40" spans="2:11" x14ac:dyDescent="0.25">
      <c r="B40">
        <v>85</v>
      </c>
      <c r="C40" s="1">
        <v>23.02</v>
      </c>
      <c r="D40" s="1">
        <v>26.18</v>
      </c>
      <c r="I40" s="1">
        <f t="shared" si="6"/>
        <v>24.6</v>
      </c>
      <c r="J40" s="1">
        <f t="shared" si="7"/>
        <v>2.2344574285494905</v>
      </c>
      <c r="K40">
        <f t="shared" si="8"/>
        <v>2</v>
      </c>
    </row>
    <row r="41" spans="2:11" x14ac:dyDescent="0.25">
      <c r="B41">
        <v>95</v>
      </c>
      <c r="C41" s="1">
        <v>26.95</v>
      </c>
      <c r="D41" s="1">
        <v>27.47</v>
      </c>
      <c r="I41" s="1">
        <f t="shared" si="6"/>
        <v>27.21</v>
      </c>
      <c r="J41" s="1">
        <f t="shared" si="7"/>
        <v>0.36769552621700441</v>
      </c>
      <c r="K41">
        <f t="shared" si="8"/>
        <v>2</v>
      </c>
    </row>
    <row r="45" spans="2:11" x14ac:dyDescent="0.25">
      <c r="B45" t="s">
        <v>68</v>
      </c>
      <c r="C45" t="s">
        <v>17</v>
      </c>
    </row>
    <row r="46" spans="2:11" x14ac:dyDescent="0.25">
      <c r="C46">
        <v>201015</v>
      </c>
      <c r="D46" t="s">
        <v>73</v>
      </c>
    </row>
    <row r="47" spans="2:11" x14ac:dyDescent="0.25">
      <c r="B47">
        <v>25</v>
      </c>
      <c r="C47">
        <v>24.12</v>
      </c>
      <c r="D47">
        <v>25.35</v>
      </c>
      <c r="I47" s="1">
        <f>AVERAGE(C47:G47)</f>
        <v>24.734999999999999</v>
      </c>
      <c r="J47" s="1">
        <f>STDEV(C47:G47)</f>
        <v>0.86974134085945376</v>
      </c>
      <c r="K47">
        <f>COUNT(C47:G47)</f>
        <v>2</v>
      </c>
    </row>
    <row r="48" spans="2:11" x14ac:dyDescent="0.25">
      <c r="B48">
        <v>35</v>
      </c>
      <c r="C48">
        <v>21.66</v>
      </c>
      <c r="D48" s="1">
        <v>22.05</v>
      </c>
      <c r="I48" s="1">
        <f t="shared" ref="I48:I54" si="9">AVERAGE(C48:G48)</f>
        <v>21.855</v>
      </c>
      <c r="J48" s="1">
        <f t="shared" ref="J48:J54" si="10">STDEV(C48:G48)</f>
        <v>0.27577164466275395</v>
      </c>
      <c r="K48">
        <f t="shared" ref="K48:K54" si="11">COUNT(C48:G48)</f>
        <v>2</v>
      </c>
    </row>
    <row r="49" spans="2:11" x14ac:dyDescent="0.25">
      <c r="B49">
        <v>45</v>
      </c>
      <c r="C49">
        <v>21.26</v>
      </c>
      <c r="D49" s="1">
        <v>21.08</v>
      </c>
      <c r="I49" s="1">
        <f t="shared" si="9"/>
        <v>21.17</v>
      </c>
      <c r="J49" s="1">
        <f t="shared" si="10"/>
        <v>0.12727922061358088</v>
      </c>
      <c r="K49">
        <f t="shared" si="11"/>
        <v>2</v>
      </c>
    </row>
    <row r="50" spans="2:11" x14ac:dyDescent="0.25">
      <c r="B50">
        <v>55</v>
      </c>
      <c r="C50">
        <v>21.77</v>
      </c>
      <c r="D50" s="1">
        <v>22.97</v>
      </c>
      <c r="I50" s="1">
        <f t="shared" si="9"/>
        <v>22.369999999999997</v>
      </c>
      <c r="J50" s="1">
        <f t="shared" si="10"/>
        <v>0.84852813742385647</v>
      </c>
      <c r="K50">
        <f t="shared" si="11"/>
        <v>2</v>
      </c>
    </row>
    <row r="51" spans="2:11" x14ac:dyDescent="0.25">
      <c r="B51">
        <v>65</v>
      </c>
      <c r="C51">
        <v>20.62</v>
      </c>
      <c r="D51" s="1">
        <v>23.64</v>
      </c>
      <c r="I51" s="1">
        <f t="shared" si="9"/>
        <v>22.130000000000003</v>
      </c>
      <c r="J51" s="1">
        <f t="shared" si="10"/>
        <v>2.135462479183373</v>
      </c>
      <c r="K51">
        <f t="shared" si="11"/>
        <v>2</v>
      </c>
    </row>
    <row r="52" spans="2:11" x14ac:dyDescent="0.25">
      <c r="B52">
        <v>75</v>
      </c>
      <c r="C52">
        <v>24.02</v>
      </c>
      <c r="D52" s="1">
        <v>24.23</v>
      </c>
      <c r="I52" s="1">
        <f t="shared" si="9"/>
        <v>24.125</v>
      </c>
      <c r="J52" s="1">
        <f t="shared" si="10"/>
        <v>0.14849242404917559</v>
      </c>
      <c r="K52">
        <f t="shared" si="11"/>
        <v>2</v>
      </c>
    </row>
    <row r="53" spans="2:11" x14ac:dyDescent="0.25">
      <c r="B53">
        <v>85</v>
      </c>
      <c r="C53">
        <v>28.88</v>
      </c>
      <c r="D53" s="1">
        <v>29.5</v>
      </c>
      <c r="I53" s="1">
        <f t="shared" si="9"/>
        <v>29.189999999999998</v>
      </c>
      <c r="J53" s="1">
        <f t="shared" si="10"/>
        <v>0.43840620433566019</v>
      </c>
      <c r="K53">
        <f t="shared" si="11"/>
        <v>2</v>
      </c>
    </row>
    <row r="54" spans="2:11" x14ac:dyDescent="0.25">
      <c r="B54">
        <v>95</v>
      </c>
      <c r="C54">
        <v>43.33</v>
      </c>
      <c r="D54" s="1">
        <v>42.63</v>
      </c>
      <c r="I54" s="1">
        <f t="shared" si="9"/>
        <v>42.980000000000004</v>
      </c>
      <c r="J54" s="1">
        <f t="shared" si="10"/>
        <v>0.49497474683058024</v>
      </c>
      <c r="K54">
        <f t="shared" si="11"/>
        <v>2</v>
      </c>
    </row>
    <row r="58" spans="2:11" x14ac:dyDescent="0.25">
      <c r="B58" t="s">
        <v>68</v>
      </c>
      <c r="C58" t="s">
        <v>15</v>
      </c>
    </row>
    <row r="59" spans="2:11" x14ac:dyDescent="0.25">
      <c r="C59">
        <v>201015</v>
      </c>
      <c r="D59" t="s">
        <v>73</v>
      </c>
    </row>
    <row r="60" spans="2:11" x14ac:dyDescent="0.25">
      <c r="B60">
        <v>25</v>
      </c>
      <c r="C60">
        <v>22.740000000000002</v>
      </c>
      <c r="D60">
        <v>21.42</v>
      </c>
      <c r="I60" s="1">
        <f>AVERAGE(C60:G60)</f>
        <v>22.080000000000002</v>
      </c>
      <c r="J60" s="1">
        <f>STDEV(C60:G60)</f>
        <v>0.93338095116624298</v>
      </c>
      <c r="K60">
        <f>COUNT(C60:G60)</f>
        <v>2</v>
      </c>
    </row>
    <row r="61" spans="2:11" x14ac:dyDescent="0.25">
      <c r="B61">
        <v>35</v>
      </c>
      <c r="C61" s="1">
        <v>23.78</v>
      </c>
      <c r="D61" s="1">
        <v>20.32</v>
      </c>
      <c r="I61" s="1">
        <f t="shared" ref="I61:I67" si="12">AVERAGE(C61:G61)</f>
        <v>22.05</v>
      </c>
      <c r="J61" s="1">
        <f t="shared" ref="J61:J67" si="13">STDEV(C61:G61)</f>
        <v>2.4465894629054552</v>
      </c>
      <c r="K61">
        <f t="shared" ref="K61:K67" si="14">COUNT(C61:G61)</f>
        <v>2</v>
      </c>
    </row>
    <row r="62" spans="2:11" x14ac:dyDescent="0.25">
      <c r="B62">
        <v>45</v>
      </c>
      <c r="C62" s="1">
        <v>22.1</v>
      </c>
      <c r="D62" s="1">
        <v>21.700000000000003</v>
      </c>
      <c r="I62" s="1">
        <f t="shared" si="12"/>
        <v>21.900000000000002</v>
      </c>
      <c r="J62" s="1">
        <f t="shared" si="13"/>
        <v>0.28284271247461801</v>
      </c>
      <c r="K62">
        <f t="shared" si="14"/>
        <v>2</v>
      </c>
    </row>
    <row r="63" spans="2:11" x14ac:dyDescent="0.25">
      <c r="B63">
        <v>55</v>
      </c>
      <c r="C63" s="1">
        <v>22.04</v>
      </c>
      <c r="D63" s="1">
        <v>21.46</v>
      </c>
      <c r="I63" s="1">
        <f t="shared" si="12"/>
        <v>21.75</v>
      </c>
      <c r="J63" s="1">
        <f t="shared" si="13"/>
        <v>0.41012193308819639</v>
      </c>
      <c r="K63">
        <f t="shared" si="14"/>
        <v>2</v>
      </c>
    </row>
    <row r="64" spans="2:11" x14ac:dyDescent="0.25">
      <c r="B64">
        <v>65</v>
      </c>
      <c r="C64" s="1">
        <v>27.92</v>
      </c>
      <c r="D64" s="1">
        <v>26.5</v>
      </c>
      <c r="I64" s="1">
        <f t="shared" si="12"/>
        <v>27.21</v>
      </c>
      <c r="J64" s="1">
        <f t="shared" si="13"/>
        <v>1.0040916292848987</v>
      </c>
      <c r="K64">
        <f t="shared" si="14"/>
        <v>2</v>
      </c>
    </row>
    <row r="65" spans="2:11" x14ac:dyDescent="0.25">
      <c r="B65">
        <v>75</v>
      </c>
      <c r="C65" s="1">
        <v>27.979999999999997</v>
      </c>
      <c r="D65" s="1">
        <v>32.04</v>
      </c>
      <c r="I65" s="1">
        <f t="shared" si="12"/>
        <v>30.009999999999998</v>
      </c>
      <c r="J65" s="1">
        <f t="shared" si="13"/>
        <v>2.8708535316173842</v>
      </c>
      <c r="K65">
        <f t="shared" si="14"/>
        <v>2</v>
      </c>
    </row>
    <row r="66" spans="2:11" x14ac:dyDescent="0.25">
      <c r="B66">
        <v>85</v>
      </c>
      <c r="C66" s="1">
        <v>46.78</v>
      </c>
      <c r="D66" s="1">
        <v>35.06</v>
      </c>
      <c r="I66" s="1">
        <f t="shared" si="12"/>
        <v>40.92</v>
      </c>
      <c r="J66" s="1">
        <f t="shared" si="13"/>
        <v>8.2872914755063398</v>
      </c>
      <c r="K66">
        <f t="shared" si="14"/>
        <v>2</v>
      </c>
    </row>
    <row r="67" spans="2:11" x14ac:dyDescent="0.25">
      <c r="B67">
        <v>95</v>
      </c>
      <c r="C67" s="1">
        <v>48.7</v>
      </c>
      <c r="D67" s="1">
        <v>45.42</v>
      </c>
      <c r="I67" s="1">
        <f t="shared" si="12"/>
        <v>47.06</v>
      </c>
      <c r="J67" s="1">
        <f t="shared" si="13"/>
        <v>2.3193102422918765</v>
      </c>
      <c r="K67">
        <f t="shared" si="14"/>
        <v>2</v>
      </c>
    </row>
    <row r="71" spans="2:11" x14ac:dyDescent="0.25">
      <c r="B71" t="s">
        <v>68</v>
      </c>
      <c r="C71" t="s">
        <v>49</v>
      </c>
    </row>
    <row r="72" spans="2:11" x14ac:dyDescent="0.25">
      <c r="C72">
        <v>201015</v>
      </c>
      <c r="D72" t="s">
        <v>73</v>
      </c>
    </row>
    <row r="73" spans="2:11" x14ac:dyDescent="0.25">
      <c r="B73">
        <v>25</v>
      </c>
      <c r="C73" s="1">
        <v>27.92</v>
      </c>
      <c r="D73" s="1">
        <v>26.99</v>
      </c>
      <c r="I73" s="1">
        <f>AVERAGE(C73:G73)</f>
        <v>27.454999999999998</v>
      </c>
      <c r="J73" s="1">
        <f>STDEV(C73:G73)</f>
        <v>0.65760930650349148</v>
      </c>
      <c r="K73">
        <f>COUNT(C73:G73)</f>
        <v>2</v>
      </c>
    </row>
    <row r="74" spans="2:11" x14ac:dyDescent="0.25">
      <c r="B74">
        <v>35</v>
      </c>
      <c r="C74" s="1">
        <v>24.04</v>
      </c>
      <c r="D74" s="1">
        <v>24.65</v>
      </c>
      <c r="I74" s="1">
        <f t="shared" ref="I74:I80" si="15">AVERAGE(C74:G74)</f>
        <v>24.344999999999999</v>
      </c>
      <c r="J74" s="1">
        <f t="shared" ref="J74:J80" si="16">STDEV(C74:G74)</f>
        <v>0.43133513652379357</v>
      </c>
      <c r="K74">
        <f t="shared" ref="K74:K80" si="17">COUNT(C74:G74)</f>
        <v>2</v>
      </c>
    </row>
    <row r="75" spans="2:11" x14ac:dyDescent="0.25">
      <c r="B75">
        <v>45</v>
      </c>
      <c r="C75" s="1">
        <v>22.02</v>
      </c>
      <c r="D75" s="1">
        <v>24.09</v>
      </c>
      <c r="I75" s="1">
        <f t="shared" si="15"/>
        <v>23.055</v>
      </c>
      <c r="J75" s="1">
        <f t="shared" si="16"/>
        <v>1.4637110370561537</v>
      </c>
      <c r="K75">
        <f t="shared" si="17"/>
        <v>2</v>
      </c>
    </row>
    <row r="76" spans="2:11" x14ac:dyDescent="0.25">
      <c r="B76">
        <v>55</v>
      </c>
      <c r="C76" s="1">
        <v>23.44</v>
      </c>
      <c r="D76" s="1">
        <v>22.54</v>
      </c>
      <c r="I76" s="1">
        <f t="shared" si="15"/>
        <v>22.990000000000002</v>
      </c>
      <c r="J76" s="1">
        <f t="shared" si="16"/>
        <v>0.63639610306789429</v>
      </c>
      <c r="K76">
        <f t="shared" si="17"/>
        <v>2</v>
      </c>
    </row>
    <row r="77" spans="2:11" x14ac:dyDescent="0.25">
      <c r="B77">
        <v>65</v>
      </c>
      <c r="C77" s="1">
        <v>27</v>
      </c>
      <c r="D77" s="1">
        <v>29.78</v>
      </c>
      <c r="I77" s="1">
        <f t="shared" si="15"/>
        <v>28.39</v>
      </c>
      <c r="J77" s="1">
        <f t="shared" si="16"/>
        <v>1.9657568516986028</v>
      </c>
      <c r="K77">
        <f t="shared" si="17"/>
        <v>2</v>
      </c>
    </row>
    <row r="78" spans="2:11" x14ac:dyDescent="0.25">
      <c r="B78">
        <v>75</v>
      </c>
      <c r="C78" s="1">
        <v>27.62</v>
      </c>
      <c r="D78" s="1">
        <v>30.59</v>
      </c>
      <c r="I78" s="1">
        <f t="shared" si="15"/>
        <v>29.105</v>
      </c>
      <c r="J78" s="1">
        <f t="shared" si="16"/>
        <v>2.1001071401240452</v>
      </c>
      <c r="K78">
        <f t="shared" si="17"/>
        <v>2</v>
      </c>
    </row>
    <row r="79" spans="2:11" x14ac:dyDescent="0.25">
      <c r="B79">
        <v>85</v>
      </c>
      <c r="C79" s="1">
        <v>31.34</v>
      </c>
      <c r="D79" s="1">
        <v>32.69</v>
      </c>
      <c r="I79" s="1">
        <f t="shared" si="15"/>
        <v>32.015000000000001</v>
      </c>
      <c r="J79" s="1">
        <f t="shared" si="16"/>
        <v>0.95459415460183761</v>
      </c>
      <c r="K79">
        <f t="shared" si="17"/>
        <v>2</v>
      </c>
    </row>
    <row r="80" spans="2:11" x14ac:dyDescent="0.25">
      <c r="B80">
        <v>95</v>
      </c>
      <c r="C80" s="1">
        <v>31.02</v>
      </c>
      <c r="D80" s="1">
        <v>34.29</v>
      </c>
      <c r="I80" s="1">
        <f t="shared" si="15"/>
        <v>32.655000000000001</v>
      </c>
      <c r="J80" s="1">
        <f t="shared" si="16"/>
        <v>2.3122391744800104</v>
      </c>
      <c r="K80">
        <f t="shared" si="17"/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121"/>
  <sheetViews>
    <sheetView topLeftCell="A33" workbookViewId="0">
      <selection activeCell="D67" sqref="D67"/>
    </sheetView>
  </sheetViews>
  <sheetFormatPr defaultRowHeight="15" x14ac:dyDescent="0.25"/>
  <sheetData>
    <row r="4" spans="1:27" x14ac:dyDescent="0.25">
      <c r="D4" t="s">
        <v>76</v>
      </c>
    </row>
    <row r="5" spans="1:27" x14ac:dyDescent="0.25">
      <c r="A5" t="s">
        <v>77</v>
      </c>
      <c r="B5" t="s">
        <v>78</v>
      </c>
      <c r="O5" t="s">
        <v>79</v>
      </c>
    </row>
    <row r="7" spans="1:27" x14ac:dyDescent="0.25">
      <c r="A7" t="s">
        <v>80</v>
      </c>
      <c r="C7" t="s">
        <v>81</v>
      </c>
      <c r="D7" t="s">
        <v>82</v>
      </c>
      <c r="E7" t="s">
        <v>83</v>
      </c>
      <c r="F7" t="s">
        <v>84</v>
      </c>
      <c r="G7" t="s">
        <v>85</v>
      </c>
      <c r="J7" t="s">
        <v>3</v>
      </c>
      <c r="K7" t="s">
        <v>4</v>
      </c>
      <c r="L7" t="s">
        <v>5</v>
      </c>
      <c r="O7" t="s">
        <v>86</v>
      </c>
      <c r="Q7" t="s">
        <v>87</v>
      </c>
      <c r="R7" t="s">
        <v>83</v>
      </c>
      <c r="S7" t="s">
        <v>84</v>
      </c>
      <c r="T7" t="s">
        <v>88</v>
      </c>
      <c r="U7" t="s">
        <v>89</v>
      </c>
      <c r="V7" t="s">
        <v>90</v>
      </c>
      <c r="W7" t="s">
        <v>91</v>
      </c>
      <c r="Y7" t="s">
        <v>3</v>
      </c>
      <c r="Z7" t="s">
        <v>4</v>
      </c>
      <c r="AA7" t="s">
        <v>5</v>
      </c>
    </row>
    <row r="9" spans="1:27" x14ac:dyDescent="0.25">
      <c r="A9" s="1">
        <v>0</v>
      </c>
      <c r="C9">
        <v>0</v>
      </c>
      <c r="D9" s="1">
        <v>0</v>
      </c>
      <c r="E9" s="1">
        <v>0</v>
      </c>
      <c r="F9" s="12">
        <v>0</v>
      </c>
      <c r="G9" s="1">
        <v>0</v>
      </c>
      <c r="J9">
        <f>AVERAGE(C9:I9)</f>
        <v>0</v>
      </c>
      <c r="K9">
        <f>STDEV(C9:I9)</f>
        <v>0</v>
      </c>
      <c r="L9">
        <f>COUNT(C9:I9)</f>
        <v>5</v>
      </c>
      <c r="O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Y9" s="1">
        <f t="shared" ref="Y9:Y15" si="0">AVERAGE(Q9:R9,T9:W9)</f>
        <v>0</v>
      </c>
      <c r="Z9">
        <f t="shared" ref="Z9:Z15" si="1">STDEV(Q9:R9,T9:W9)</f>
        <v>0</v>
      </c>
      <c r="AA9">
        <f t="shared" ref="AA9:AA15" si="2">COUNT(Q9:R9,T9:W9)</f>
        <v>6</v>
      </c>
    </row>
    <row r="10" spans="1:27" x14ac:dyDescent="0.25">
      <c r="A10" s="1">
        <v>0.99009900990099009</v>
      </c>
      <c r="C10">
        <v>9.1574286556268785</v>
      </c>
      <c r="D10" s="1">
        <v>13.247850547129239</v>
      </c>
      <c r="E10" s="1">
        <v>13.104631006248614</v>
      </c>
      <c r="F10" s="12">
        <v>14.576991484708385</v>
      </c>
      <c r="G10" s="1">
        <v>6.5185248303529999</v>
      </c>
      <c r="J10">
        <f t="shared" ref="J10:J18" si="3">AVERAGE(C10:I10)</f>
        <v>11.321085304813224</v>
      </c>
      <c r="K10">
        <f t="shared" ref="K10:K19" si="4">STDEV(C10:I10)</f>
        <v>3.3630485361796834</v>
      </c>
      <c r="L10">
        <f t="shared" ref="L10:L19" si="5">COUNT(C10:I10)</f>
        <v>5</v>
      </c>
      <c r="O10" s="1">
        <v>0.99009900990099009</v>
      </c>
      <c r="Q10" s="1">
        <v>5.3747438859493366</v>
      </c>
      <c r="R10" s="1">
        <v>9.0445509773870292</v>
      </c>
      <c r="S10" s="1">
        <v>7.9275226590710526</v>
      </c>
      <c r="T10" s="1">
        <v>1.1891483294182414</v>
      </c>
      <c r="U10" s="1">
        <v>2.3950694643160033</v>
      </c>
      <c r="V10" s="1">
        <v>1.0798666101242738</v>
      </c>
      <c r="W10" s="1">
        <v>0.29116310459366801</v>
      </c>
      <c r="Y10" s="1">
        <f t="shared" si="0"/>
        <v>3.2290903952980918</v>
      </c>
      <c r="Z10">
        <f t="shared" si="1"/>
        <v>3.3624676912487703</v>
      </c>
      <c r="AA10">
        <f t="shared" si="2"/>
        <v>6</v>
      </c>
    </row>
    <row r="11" spans="1:27" x14ac:dyDescent="0.25">
      <c r="A11" s="1">
        <v>1.9704911667637353</v>
      </c>
      <c r="C11">
        <v>20.401752771897634</v>
      </c>
      <c r="D11" s="1">
        <v>20.511763784530888</v>
      </c>
      <c r="E11" s="1">
        <v>19.650976297215649</v>
      </c>
      <c r="F11" s="12">
        <v>22.880232065004133</v>
      </c>
      <c r="G11" s="1">
        <v>12.735861221697681</v>
      </c>
      <c r="J11">
        <f t="shared" si="3"/>
        <v>19.236117228069197</v>
      </c>
      <c r="K11">
        <f t="shared" si="4"/>
        <v>3.8305022352963172</v>
      </c>
      <c r="L11">
        <f t="shared" si="5"/>
        <v>5</v>
      </c>
      <c r="O11" s="1">
        <v>1.9704911667637353</v>
      </c>
      <c r="Q11" s="1">
        <v>7.6158929024474737</v>
      </c>
      <c r="R11" s="1">
        <v>12.590419662738508</v>
      </c>
      <c r="S11" s="1">
        <v>13.063558027999795</v>
      </c>
      <c r="T11" s="1">
        <v>2.3385259148702779</v>
      </c>
      <c r="U11" s="1">
        <v>7.3720079233175388</v>
      </c>
      <c r="V11" s="1">
        <v>1.53807991616981</v>
      </c>
      <c r="W11" s="1">
        <v>2.1679003093177052</v>
      </c>
      <c r="Y11" s="1">
        <f t="shared" si="0"/>
        <v>5.6038044381435528</v>
      </c>
      <c r="Z11">
        <f t="shared" si="1"/>
        <v>4.3585647352154613</v>
      </c>
      <c r="AA11">
        <f t="shared" si="2"/>
        <v>6</v>
      </c>
    </row>
    <row r="12" spans="1:27" x14ac:dyDescent="0.25">
      <c r="A12" s="1">
        <v>4.827634023906592</v>
      </c>
      <c r="C12">
        <v>34.996930827268876</v>
      </c>
      <c r="D12" s="1">
        <v>24.833182067882785</v>
      </c>
      <c r="E12" s="1">
        <v>29.749170405097431</v>
      </c>
      <c r="F12" s="12">
        <v>30.157282577966509</v>
      </c>
      <c r="G12" s="1">
        <v>16.416941255359912</v>
      </c>
      <c r="J12">
        <f t="shared" si="3"/>
        <v>27.230701426715104</v>
      </c>
      <c r="K12">
        <f t="shared" si="4"/>
        <v>7.0339780787887562</v>
      </c>
      <c r="L12">
        <f t="shared" si="5"/>
        <v>5</v>
      </c>
      <c r="O12" s="1">
        <v>4.827634023906592</v>
      </c>
      <c r="Q12" s="1">
        <v>10.443989017211187</v>
      </c>
      <c r="R12" s="1">
        <v>15.548714764804238</v>
      </c>
      <c r="S12" s="1">
        <v>18.521058343638678</v>
      </c>
      <c r="T12" s="1">
        <v>5.7328085227793295</v>
      </c>
      <c r="U12" s="1">
        <v>15.492411619956899</v>
      </c>
      <c r="V12" s="1">
        <v>9.0964967715499387</v>
      </c>
      <c r="W12" s="1">
        <v>5.418149626286727</v>
      </c>
      <c r="Y12" s="1">
        <f t="shared" si="0"/>
        <v>10.288761720431387</v>
      </c>
      <c r="Z12">
        <f t="shared" si="1"/>
        <v>4.4870979761681227</v>
      </c>
      <c r="AA12">
        <f t="shared" si="2"/>
        <v>6</v>
      </c>
    </row>
    <row r="13" spans="1:27" x14ac:dyDescent="0.25">
      <c r="A13" s="1">
        <v>9.5446151559820631</v>
      </c>
      <c r="C13">
        <v>50.23191381083943</v>
      </c>
      <c r="D13" s="1">
        <v>34.301075673827668</v>
      </c>
      <c r="E13" s="1">
        <v>38.945117989647052</v>
      </c>
      <c r="F13" s="12">
        <v>36.736688378698453</v>
      </c>
      <c r="G13" s="1">
        <v>25.089351876517657</v>
      </c>
      <c r="J13">
        <f t="shared" si="3"/>
        <v>37.06082954590606</v>
      </c>
      <c r="K13">
        <f t="shared" si="4"/>
        <v>9.0562904957353396</v>
      </c>
      <c r="L13">
        <f t="shared" si="5"/>
        <v>5</v>
      </c>
      <c r="O13" s="1">
        <v>9.5446151559820631</v>
      </c>
      <c r="Q13" s="1">
        <v>18.586581415019296</v>
      </c>
      <c r="R13" s="1">
        <v>24.566634775261338</v>
      </c>
      <c r="S13" s="1">
        <v>35.205216691420794</v>
      </c>
      <c r="T13" s="1">
        <v>9.8195125867977584</v>
      </c>
      <c r="U13" s="1">
        <v>20.299905785305214</v>
      </c>
      <c r="V13" s="1">
        <v>13.971727100051817</v>
      </c>
      <c r="W13" s="1">
        <v>5.7525892460660266</v>
      </c>
      <c r="Y13" s="1">
        <f t="shared" si="0"/>
        <v>15.499491818083575</v>
      </c>
      <c r="Z13">
        <f t="shared" si="1"/>
        <v>6.9912161558917205</v>
      </c>
      <c r="AA13">
        <f t="shared" si="2"/>
        <v>6</v>
      </c>
    </row>
    <row r="14" spans="1:27" x14ac:dyDescent="0.25">
      <c r="A14" s="1">
        <v>14.217512352243745</v>
      </c>
      <c r="C14">
        <v>55.446090903964986</v>
      </c>
      <c r="D14" s="1">
        <v>36.674897139155654</v>
      </c>
      <c r="E14" s="1">
        <v>42.462749076005785</v>
      </c>
      <c r="F14" s="12">
        <v>40.132543003023954</v>
      </c>
      <c r="G14" s="1">
        <v>31.293356270311591</v>
      </c>
      <c r="J14">
        <f t="shared" si="3"/>
        <v>41.201927278492391</v>
      </c>
      <c r="K14">
        <f t="shared" si="4"/>
        <v>9.00421058490919</v>
      </c>
      <c r="L14">
        <f t="shared" si="5"/>
        <v>5</v>
      </c>
      <c r="O14" s="1">
        <v>14.217512352243745</v>
      </c>
      <c r="Q14" s="1">
        <v>21.31813754522112</v>
      </c>
      <c r="R14" s="1">
        <v>28.032220060644995</v>
      </c>
      <c r="S14" s="1">
        <v>39.700213228991245</v>
      </c>
      <c r="T14" s="1">
        <v>12.037133688407096</v>
      </c>
      <c r="U14" s="1">
        <v>25.319699377374082</v>
      </c>
      <c r="V14" s="1">
        <v>15.880000808753834</v>
      </c>
      <c r="W14" s="1">
        <v>9.5311616828983254</v>
      </c>
      <c r="Y14" s="1">
        <f t="shared" si="0"/>
        <v>18.686392193883243</v>
      </c>
      <c r="Z14">
        <f t="shared" si="1"/>
        <v>7.4051072009583319</v>
      </c>
      <c r="AA14">
        <f t="shared" si="2"/>
        <v>6</v>
      </c>
    </row>
    <row r="15" spans="1:27" x14ac:dyDescent="0.25">
      <c r="A15" s="1">
        <v>18.847141981873374</v>
      </c>
      <c r="C15">
        <v>57.183256661436104</v>
      </c>
      <c r="D15" s="1">
        <v>39.571886443037236</v>
      </c>
      <c r="E15" s="1">
        <v>48.092814945596963</v>
      </c>
      <c r="F15" s="12">
        <v>42.232926655590425</v>
      </c>
      <c r="G15" s="1">
        <v>36.193128537251162</v>
      </c>
      <c r="J15">
        <f t="shared" si="3"/>
        <v>44.654802648582383</v>
      </c>
      <c r="K15">
        <f t="shared" si="4"/>
        <v>8.2474774590629885</v>
      </c>
      <c r="L15">
        <f t="shared" si="5"/>
        <v>5</v>
      </c>
      <c r="O15" s="1">
        <v>18.847141981873374</v>
      </c>
      <c r="Q15" s="1">
        <v>25.34200102894788</v>
      </c>
      <c r="R15" s="1">
        <v>35.123106429688221</v>
      </c>
      <c r="S15" s="1">
        <v>43.070267234785298</v>
      </c>
      <c r="T15" s="1">
        <v>13.380858929284798</v>
      </c>
      <c r="U15" s="1">
        <v>26.451673990639154</v>
      </c>
      <c r="V15" s="1">
        <v>19.114314200681889</v>
      </c>
      <c r="W15" s="1">
        <v>11.35219413350459</v>
      </c>
      <c r="Y15" s="1">
        <f t="shared" si="0"/>
        <v>21.794024785457754</v>
      </c>
      <c r="Z15">
        <f t="shared" si="1"/>
        <v>8.9324160777156081</v>
      </c>
      <c r="AA15">
        <f t="shared" si="2"/>
        <v>6</v>
      </c>
    </row>
    <row r="16" spans="1:27" x14ac:dyDescent="0.25">
      <c r="A16" s="1">
        <v>27.938051072782464</v>
      </c>
      <c r="C16">
        <v>58.566137180740419</v>
      </c>
      <c r="D16" s="1">
        <v>38.858568307546896</v>
      </c>
      <c r="E16" s="1">
        <v>48.846924721554821</v>
      </c>
      <c r="F16" s="12">
        <v>42.879104679561557</v>
      </c>
      <c r="G16" s="1">
        <v>35.074562251077403</v>
      </c>
      <c r="J16">
        <f t="shared" si="3"/>
        <v>44.845059428096214</v>
      </c>
      <c r="K16">
        <f t="shared" si="4"/>
        <v>9.2120650455928459</v>
      </c>
      <c r="L16">
        <f t="shared" si="5"/>
        <v>5</v>
      </c>
      <c r="O16" s="1">
        <v>27.938051072782464</v>
      </c>
      <c r="Q16" s="1">
        <v>30.364280332487663</v>
      </c>
      <c r="R16" s="1">
        <v>41.083924753363306</v>
      </c>
      <c r="S16" s="1">
        <v>49.619519432675837</v>
      </c>
      <c r="T16" s="1">
        <v>20.954865696396421</v>
      </c>
      <c r="U16" s="1">
        <v>34.710580651967184</v>
      </c>
      <c r="V16" s="1">
        <v>23.816428915149483</v>
      </c>
      <c r="W16" s="1">
        <v>13.843028837941525</v>
      </c>
      <c r="Y16" s="1">
        <f>AVERAGE(Q16:R16,T16:W16)</f>
        <v>27.462184864550931</v>
      </c>
      <c r="Z16">
        <f>STDEV(Q16:R16,T16:W16)</f>
        <v>9.8755389449940729</v>
      </c>
      <c r="AA16">
        <f>COUNT(Q16:R16,T16:W16)</f>
        <v>6</v>
      </c>
    </row>
    <row r="17" spans="1:27" x14ac:dyDescent="0.25">
      <c r="D17" s="1"/>
      <c r="E17" s="1"/>
      <c r="F17" s="1"/>
      <c r="G17" s="1"/>
      <c r="Q17" s="1"/>
      <c r="R17" s="1"/>
      <c r="S17" s="1"/>
      <c r="T17" s="1"/>
      <c r="U17" s="1"/>
      <c r="V17" s="1"/>
      <c r="W17" s="1"/>
    </row>
    <row r="18" spans="1:27" x14ac:dyDescent="0.25">
      <c r="A18" t="s">
        <v>92</v>
      </c>
      <c r="C18">
        <v>4.9210000000000003</v>
      </c>
      <c r="D18" s="1">
        <v>2.4830000000000001</v>
      </c>
      <c r="E18" s="1">
        <v>3.762</v>
      </c>
      <c r="F18" s="1">
        <v>2.2040000000000002</v>
      </c>
      <c r="G18" s="1">
        <v>6.6870000000000003</v>
      </c>
      <c r="J18">
        <f t="shared" si="3"/>
        <v>4.0114000000000001</v>
      </c>
      <c r="K18">
        <f t="shared" si="4"/>
        <v>1.8473703743429475</v>
      </c>
      <c r="L18">
        <f t="shared" si="5"/>
        <v>5</v>
      </c>
      <c r="O18" t="s">
        <v>92</v>
      </c>
      <c r="Q18" s="1">
        <v>12.77</v>
      </c>
      <c r="R18" s="1">
        <v>9.9949999999999992</v>
      </c>
      <c r="S18" s="1">
        <v>9.5909999999999993</v>
      </c>
      <c r="T18" s="1">
        <v>16.43</v>
      </c>
      <c r="U18" s="1">
        <v>11.73</v>
      </c>
      <c r="V18" s="1">
        <v>20.54</v>
      </c>
      <c r="W18" s="1">
        <v>22.72</v>
      </c>
      <c r="Y18" s="1">
        <f>AVERAGE(Q18:R18,T18:W18)</f>
        <v>15.6975</v>
      </c>
      <c r="Z18">
        <f>STDEV(Q18:R18,T18:W18)</f>
        <v>5.1016014642463006</v>
      </c>
      <c r="AA18">
        <f>COUNT(Q18:R18,T18:W18)</f>
        <v>6</v>
      </c>
    </row>
    <row r="19" spans="1:27" x14ac:dyDescent="0.25">
      <c r="A19" t="s">
        <v>93</v>
      </c>
      <c r="C19">
        <v>72.08</v>
      </c>
      <c r="D19" s="1">
        <v>42.89</v>
      </c>
      <c r="E19" s="1">
        <v>55.31</v>
      </c>
      <c r="F19" s="1">
        <v>46.15</v>
      </c>
      <c r="G19" s="1">
        <v>45.24</v>
      </c>
      <c r="J19">
        <f>AVERAGE(C19:I19)</f>
        <v>52.334000000000003</v>
      </c>
      <c r="K19">
        <f t="shared" si="4"/>
        <v>12.005383375802706</v>
      </c>
      <c r="L19">
        <f t="shared" si="5"/>
        <v>5</v>
      </c>
      <c r="O19" t="s">
        <v>93</v>
      </c>
      <c r="Q19" s="1">
        <v>42.88</v>
      </c>
      <c r="R19" s="1">
        <v>52.9</v>
      </c>
      <c r="S19" s="1">
        <v>66.290000000000006</v>
      </c>
      <c r="T19" s="1">
        <v>25.59</v>
      </c>
      <c r="U19" s="1">
        <v>46.66</v>
      </c>
      <c r="V19" s="1">
        <v>40.81</v>
      </c>
      <c r="W19" s="1">
        <v>24.33</v>
      </c>
      <c r="Y19" s="1">
        <f>AVERAGE(Q19:R19,T19:W19)</f>
        <v>38.861666666666672</v>
      </c>
      <c r="Z19">
        <f>STDEV(Q19:R19,T19:W19)</f>
        <v>11.533761600911735</v>
      </c>
      <c r="AA19">
        <f>COUNT(Q19:R19,T19:W19)</f>
        <v>6</v>
      </c>
    </row>
    <row r="25" spans="1:27" x14ac:dyDescent="0.25">
      <c r="A25" t="s">
        <v>13</v>
      </c>
      <c r="B25" t="s">
        <v>78</v>
      </c>
      <c r="O25" t="s">
        <v>94</v>
      </c>
    </row>
    <row r="27" spans="1:27" x14ac:dyDescent="0.25">
      <c r="A27" t="s">
        <v>80</v>
      </c>
      <c r="C27" t="s">
        <v>95</v>
      </c>
      <c r="D27" t="s">
        <v>85</v>
      </c>
      <c r="E27" t="s">
        <v>96</v>
      </c>
      <c r="J27" t="s">
        <v>3</v>
      </c>
      <c r="K27" t="s">
        <v>4</v>
      </c>
      <c r="L27" t="s">
        <v>5</v>
      </c>
      <c r="O27" t="s">
        <v>86</v>
      </c>
      <c r="Q27" t="s">
        <v>95</v>
      </c>
      <c r="R27" t="s">
        <v>97</v>
      </c>
      <c r="S27" t="s">
        <v>96</v>
      </c>
      <c r="Y27" t="s">
        <v>3</v>
      </c>
      <c r="Z27" t="s">
        <v>4</v>
      </c>
      <c r="AA27" t="s">
        <v>5</v>
      </c>
    </row>
    <row r="29" spans="1:27" x14ac:dyDescent="0.25">
      <c r="A29" s="1">
        <v>0</v>
      </c>
      <c r="C29" s="1">
        <v>0</v>
      </c>
      <c r="D29" s="1">
        <v>0</v>
      </c>
      <c r="E29" s="1">
        <v>0</v>
      </c>
      <c r="F29" s="13"/>
      <c r="J29">
        <f>AVERAGE(C29:I29)</f>
        <v>0</v>
      </c>
      <c r="K29">
        <f>STDEV(C29:I29)</f>
        <v>0</v>
      </c>
      <c r="L29">
        <f>COUNT(C29:I29)</f>
        <v>3</v>
      </c>
      <c r="O29" s="1">
        <v>0</v>
      </c>
      <c r="Q29" s="1">
        <v>0</v>
      </c>
      <c r="R29" s="1">
        <v>0</v>
      </c>
      <c r="S29" s="1">
        <v>0</v>
      </c>
      <c r="Y29">
        <f>AVERAGE(Q29:X29)</f>
        <v>0</v>
      </c>
      <c r="Z29">
        <f>STDEV(Q29:X29)</f>
        <v>0</v>
      </c>
      <c r="AA29">
        <f>COUNT(Q29:X29)</f>
        <v>3</v>
      </c>
    </row>
    <row r="30" spans="1:27" x14ac:dyDescent="0.25">
      <c r="A30" s="1">
        <v>0.99009900990099009</v>
      </c>
      <c r="C30" s="1">
        <v>2.5688052737245974</v>
      </c>
      <c r="D30" s="1">
        <v>3.0741691046707</v>
      </c>
      <c r="E30" s="1">
        <v>3.9703214023608577</v>
      </c>
      <c r="F30" s="13"/>
      <c r="J30">
        <f t="shared" ref="J30:J36" si="6">AVERAGE(C30:I30)</f>
        <v>3.2044319269187187</v>
      </c>
      <c r="K30">
        <f t="shared" ref="K30:K36" si="7">STDEV(C30:I30)</f>
        <v>0.70978036522004806</v>
      </c>
      <c r="L30">
        <f t="shared" ref="L30:L36" si="8">COUNT(C30:I30)</f>
        <v>3</v>
      </c>
      <c r="O30" s="1">
        <v>0.99009900990099009</v>
      </c>
      <c r="Q30" s="1">
        <v>3.5215565382408265</v>
      </c>
      <c r="R30" s="1">
        <v>4.8743109382965253</v>
      </c>
      <c r="S30" s="1">
        <v>1.7265723257534127</v>
      </c>
      <c r="Y30">
        <f t="shared" ref="Y30:Y36" si="9">AVERAGE(Q30:X30)</f>
        <v>3.3741466007635879</v>
      </c>
      <c r="Z30">
        <f t="shared" ref="Z30:Z36" si="10">STDEV(Q30:X30)</f>
        <v>1.5790382707439361</v>
      </c>
      <c r="AA30">
        <f t="shared" ref="AA30:AA36" si="11">COUNT(Q30:X30)</f>
        <v>3</v>
      </c>
    </row>
    <row r="31" spans="1:27" x14ac:dyDescent="0.25">
      <c r="A31" s="1">
        <v>1.9704911667637353</v>
      </c>
      <c r="C31" s="1">
        <v>4.0928176950451114</v>
      </c>
      <c r="D31" s="1">
        <v>7.8062501117882359</v>
      </c>
      <c r="E31" s="1">
        <v>5.747852347347651</v>
      </c>
      <c r="F31" s="13"/>
      <c r="J31">
        <f t="shared" si="6"/>
        <v>5.8823067180603319</v>
      </c>
      <c r="K31">
        <f t="shared" si="7"/>
        <v>1.8603638251112304</v>
      </c>
      <c r="L31">
        <f t="shared" si="8"/>
        <v>3</v>
      </c>
      <c r="O31" s="1">
        <v>1.9704911667637353</v>
      </c>
      <c r="Q31" s="1">
        <v>4.7506165462476311</v>
      </c>
      <c r="R31" s="1">
        <v>6.9270496736655964</v>
      </c>
      <c r="S31" s="1">
        <v>4.5778136999613075</v>
      </c>
      <c r="Y31">
        <f t="shared" si="9"/>
        <v>5.4184933066248453</v>
      </c>
      <c r="Z31">
        <f t="shared" si="10"/>
        <v>1.3093020813874641</v>
      </c>
      <c r="AA31">
        <f t="shared" si="11"/>
        <v>3</v>
      </c>
    </row>
    <row r="32" spans="1:27" x14ac:dyDescent="0.25">
      <c r="A32" s="1">
        <v>4.827634023906592</v>
      </c>
      <c r="C32" s="1">
        <v>11.232076920875389</v>
      </c>
      <c r="D32" s="1">
        <v>18.605915450298458</v>
      </c>
      <c r="E32" s="1">
        <v>6.513049364337693</v>
      </c>
      <c r="F32" s="13"/>
      <c r="J32">
        <f t="shared" si="6"/>
        <v>12.117013911837182</v>
      </c>
      <c r="K32">
        <f t="shared" si="7"/>
        <v>6.0948082538931745</v>
      </c>
      <c r="L32">
        <f t="shared" si="8"/>
        <v>3</v>
      </c>
      <c r="O32" s="1">
        <v>4.827634023906592</v>
      </c>
      <c r="Q32" s="1">
        <v>7.6675475306191672</v>
      </c>
      <c r="R32" s="1">
        <v>14.557204409687536</v>
      </c>
      <c r="S32" s="1">
        <v>11.633074130099942</v>
      </c>
      <c r="Y32">
        <f t="shared" si="9"/>
        <v>11.285942023468882</v>
      </c>
      <c r="Z32">
        <f t="shared" si="10"/>
        <v>3.4579211243772021</v>
      </c>
      <c r="AA32">
        <f t="shared" si="11"/>
        <v>3</v>
      </c>
    </row>
    <row r="33" spans="1:27" x14ac:dyDescent="0.25">
      <c r="A33" s="1">
        <v>9.5446151559820631</v>
      </c>
      <c r="C33" s="1">
        <v>20.392913754852223</v>
      </c>
      <c r="D33" s="1">
        <v>23.903477803330397</v>
      </c>
      <c r="E33" s="1">
        <v>12.102736463338108</v>
      </c>
      <c r="F33" s="13"/>
      <c r="J33">
        <f t="shared" si="6"/>
        <v>18.799709340506908</v>
      </c>
      <c r="K33">
        <f t="shared" si="7"/>
        <v>6.0595461276210996</v>
      </c>
      <c r="L33">
        <f t="shared" si="8"/>
        <v>3</v>
      </c>
      <c r="O33" s="1">
        <v>9.5446151559820631</v>
      </c>
      <c r="Q33" s="1">
        <v>12.873205356450644</v>
      </c>
      <c r="R33" s="1">
        <v>20.415732466284748</v>
      </c>
      <c r="S33" s="1">
        <v>9.6809696051815841</v>
      </c>
      <c r="Y33">
        <f t="shared" si="9"/>
        <v>14.323302475972326</v>
      </c>
      <c r="Z33">
        <f t="shared" si="10"/>
        <v>5.5123379489163815</v>
      </c>
      <c r="AA33">
        <f t="shared" si="11"/>
        <v>3</v>
      </c>
    </row>
    <row r="34" spans="1:27" x14ac:dyDescent="0.25">
      <c r="A34" s="1">
        <v>14.217512352243745</v>
      </c>
      <c r="C34" s="1">
        <v>25.365732771496585</v>
      </c>
      <c r="D34" s="1">
        <v>27.860846869984996</v>
      </c>
      <c r="E34" s="1">
        <v>12.551611088174024</v>
      </c>
      <c r="F34" s="13"/>
      <c r="J34">
        <f t="shared" si="6"/>
        <v>21.926063576551869</v>
      </c>
      <c r="K34">
        <f t="shared" si="7"/>
        <v>8.2138096023562053</v>
      </c>
      <c r="L34">
        <f t="shared" si="8"/>
        <v>3</v>
      </c>
      <c r="O34" s="1">
        <v>14.217512352243745</v>
      </c>
      <c r="Q34" s="1">
        <v>17.06922988475792</v>
      </c>
      <c r="R34" s="1">
        <v>24.267998783791327</v>
      </c>
      <c r="S34" s="1">
        <v>10.707701810914852</v>
      </c>
      <c r="Y34">
        <f t="shared" si="9"/>
        <v>17.348310159821366</v>
      </c>
      <c r="Z34">
        <f t="shared" si="10"/>
        <v>6.7844548674228662</v>
      </c>
      <c r="AA34">
        <f t="shared" si="11"/>
        <v>3</v>
      </c>
    </row>
    <row r="35" spans="1:27" x14ac:dyDescent="0.25">
      <c r="A35" s="1">
        <v>18.847141981873374</v>
      </c>
      <c r="C35" s="1">
        <v>29.879700660233517</v>
      </c>
      <c r="D35" s="1">
        <v>33.028249828760735</v>
      </c>
      <c r="E35" s="1">
        <v>19.94552467961832</v>
      </c>
      <c r="F35" s="13"/>
      <c r="J35">
        <f t="shared" si="6"/>
        <v>27.617825056204193</v>
      </c>
      <c r="K35">
        <f t="shared" si="7"/>
        <v>6.8283589000636242</v>
      </c>
      <c r="L35">
        <f t="shared" si="8"/>
        <v>3</v>
      </c>
      <c r="O35" s="1">
        <v>18.847141981873374</v>
      </c>
      <c r="Q35" s="1">
        <v>21.331593951647214</v>
      </c>
      <c r="R35" s="1">
        <v>27.299951754026086</v>
      </c>
      <c r="S35" s="1">
        <v>12.284344353683117</v>
      </c>
      <c r="Y35">
        <f t="shared" si="9"/>
        <v>20.305296686452142</v>
      </c>
      <c r="Z35">
        <f t="shared" si="10"/>
        <v>7.5602302185660113</v>
      </c>
      <c r="AA35">
        <f t="shared" si="11"/>
        <v>3</v>
      </c>
    </row>
    <row r="36" spans="1:27" x14ac:dyDescent="0.25">
      <c r="A36" s="1">
        <v>27.938051072782464</v>
      </c>
      <c r="C36" s="1">
        <v>31.974297033934299</v>
      </c>
      <c r="D36" s="1">
        <v>40.644668579496539</v>
      </c>
      <c r="E36" s="1">
        <v>21.797492046317416</v>
      </c>
      <c r="F36" s="13"/>
      <c r="J36">
        <f t="shared" si="6"/>
        <v>31.472152553249419</v>
      </c>
      <c r="K36">
        <f t="shared" si="7"/>
        <v>9.4336168900277038</v>
      </c>
      <c r="L36">
        <f t="shared" si="8"/>
        <v>3</v>
      </c>
      <c r="O36" s="1">
        <v>27.938051072782464</v>
      </c>
      <c r="Q36" s="1">
        <v>25.869835762230643</v>
      </c>
      <c r="R36" s="1">
        <v>35.288494591897461</v>
      </c>
      <c r="S36" s="1">
        <v>15.89737991698253</v>
      </c>
      <c r="Y36">
        <f t="shared" si="9"/>
        <v>25.685236757036876</v>
      </c>
      <c r="Z36">
        <f t="shared" si="10"/>
        <v>9.6968752533207603</v>
      </c>
      <c r="AA36">
        <f t="shared" si="11"/>
        <v>3</v>
      </c>
    </row>
    <row r="37" spans="1:27" x14ac:dyDescent="0.25">
      <c r="C37" s="1"/>
      <c r="D37" s="1"/>
      <c r="E37" s="1"/>
      <c r="Q37" s="1"/>
      <c r="R37" s="1"/>
      <c r="S37" s="1"/>
    </row>
    <row r="38" spans="1:27" x14ac:dyDescent="0.25">
      <c r="A38" t="s">
        <v>92</v>
      </c>
      <c r="C38" s="1">
        <v>16.09</v>
      </c>
      <c r="D38" s="1">
        <v>12.43</v>
      </c>
      <c r="E38" s="1">
        <v>19.78</v>
      </c>
      <c r="J38">
        <f>AVERAGE(C38:I38)</f>
        <v>16.099999999999998</v>
      </c>
      <c r="K38">
        <f>STDEV(C38:I38)</f>
        <v>3.6750102040674726</v>
      </c>
      <c r="L38">
        <f>COUNT(C38:I38)</f>
        <v>3</v>
      </c>
      <c r="O38" t="s">
        <v>92</v>
      </c>
      <c r="Q38" s="1">
        <v>25.08</v>
      </c>
      <c r="R38" s="1">
        <v>12.87</v>
      </c>
      <c r="S38" s="1">
        <v>10.6</v>
      </c>
      <c r="Y38">
        <f>AVERAGE(Q38:X38)</f>
        <v>16.183333333333334</v>
      </c>
      <c r="Z38">
        <f>STDEV(Q38:X38)</f>
        <v>7.7878901721411893</v>
      </c>
      <c r="AA38">
        <f>COUNT(Q38:X38)</f>
        <v>3</v>
      </c>
    </row>
    <row r="39" spans="1:27" x14ac:dyDescent="0.25">
      <c r="A39" t="s">
        <v>93</v>
      </c>
      <c r="C39" s="1">
        <v>52.72</v>
      </c>
      <c r="D39" s="1">
        <v>56.26</v>
      </c>
      <c r="E39" s="1">
        <v>36.97</v>
      </c>
      <c r="J39">
        <f>AVERAGE(C39:I39)</f>
        <v>48.65</v>
      </c>
      <c r="K39">
        <f>STDEV(C39:I39)</f>
        <v>10.268870434473312</v>
      </c>
      <c r="L39">
        <f>COUNT(C39:I39)</f>
        <v>3</v>
      </c>
      <c r="O39" t="s">
        <v>93</v>
      </c>
      <c r="Q39" s="1">
        <v>48.79</v>
      </c>
      <c r="R39" s="1">
        <v>48.73</v>
      </c>
      <c r="S39" s="1">
        <v>20.38</v>
      </c>
      <c r="Y39">
        <f>AVERAGE(Q39:X39)</f>
        <v>39.299999999999997</v>
      </c>
      <c r="Z39">
        <f>STDEV(Q39:X39)</f>
        <v>16.385228103386293</v>
      </c>
      <c r="AA39">
        <f>COUNT(Q39:X39)</f>
        <v>3</v>
      </c>
    </row>
    <row r="45" spans="1:27" x14ac:dyDescent="0.25">
      <c r="A45" t="s">
        <v>2</v>
      </c>
      <c r="B45" t="s">
        <v>78</v>
      </c>
      <c r="O45" t="s">
        <v>2</v>
      </c>
      <c r="P45" t="s">
        <v>98</v>
      </c>
    </row>
    <row r="47" spans="1:27" x14ac:dyDescent="0.25">
      <c r="A47" t="s">
        <v>80</v>
      </c>
      <c r="C47" t="s">
        <v>99</v>
      </c>
      <c r="D47" t="s">
        <v>85</v>
      </c>
      <c r="E47" t="s">
        <v>100</v>
      </c>
      <c r="F47" t="s">
        <v>101</v>
      </c>
      <c r="G47" t="s">
        <v>102</v>
      </c>
      <c r="J47" t="s">
        <v>3</v>
      </c>
      <c r="K47" t="s">
        <v>4</v>
      </c>
      <c r="L47" t="s">
        <v>5</v>
      </c>
      <c r="O47" t="s">
        <v>86</v>
      </c>
      <c r="Q47" t="s">
        <v>99</v>
      </c>
      <c r="R47" t="s">
        <v>85</v>
      </c>
      <c r="S47" t="s">
        <v>103</v>
      </c>
      <c r="T47" t="s">
        <v>101</v>
      </c>
      <c r="U47" t="s">
        <v>96</v>
      </c>
      <c r="V47" t="s">
        <v>102</v>
      </c>
      <c r="Y47" t="s">
        <v>3</v>
      </c>
      <c r="Z47" t="s">
        <v>4</v>
      </c>
      <c r="AA47" t="s">
        <v>5</v>
      </c>
    </row>
    <row r="49" spans="1:27" x14ac:dyDescent="0.25">
      <c r="A49" s="1">
        <v>0</v>
      </c>
      <c r="C49" s="1">
        <v>0</v>
      </c>
      <c r="D49" s="1">
        <v>0</v>
      </c>
      <c r="E49" s="1">
        <v>0</v>
      </c>
      <c r="F49" s="12">
        <v>0</v>
      </c>
      <c r="G49" s="1">
        <v>0</v>
      </c>
      <c r="J49">
        <f>AVERAGE(C49:I49)</f>
        <v>0</v>
      </c>
      <c r="K49">
        <f>STDEV(C49:I49)</f>
        <v>0</v>
      </c>
      <c r="L49">
        <f>COUNT(C49:I49)</f>
        <v>5</v>
      </c>
      <c r="O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/>
      <c r="Y49">
        <f>AVERAGE(Q49:X49)</f>
        <v>0</v>
      </c>
      <c r="Z49">
        <f>STDEV(Q49:X49)</f>
        <v>0</v>
      </c>
      <c r="AA49">
        <f>COUNT(Q49:X49)</f>
        <v>6</v>
      </c>
    </row>
    <row r="50" spans="1:27" x14ac:dyDescent="0.25">
      <c r="A50" s="1">
        <v>0.99009900990099009</v>
      </c>
      <c r="C50" s="1">
        <v>11.666273109134549</v>
      </c>
      <c r="D50" s="1">
        <v>5.5272883131977562</v>
      </c>
      <c r="E50" s="1">
        <v>5.5514678827895221</v>
      </c>
      <c r="F50" s="12">
        <v>8.4598782102790846</v>
      </c>
      <c r="G50" s="1">
        <v>16.712712426953178</v>
      </c>
      <c r="J50">
        <f t="shared" ref="J50:J56" si="12">AVERAGE(C50:I50)</f>
        <v>9.5835239884708194</v>
      </c>
      <c r="K50">
        <f t="shared" ref="K50:K56" si="13">STDEV(C50:I50)</f>
        <v>4.7206004866590821</v>
      </c>
      <c r="L50">
        <f t="shared" ref="L50:L56" si="14">COUNT(C50:I50)</f>
        <v>5</v>
      </c>
      <c r="O50" s="1">
        <v>0.99009900990099009</v>
      </c>
      <c r="Q50" s="1">
        <v>3.8571112229714437</v>
      </c>
      <c r="R50" s="1">
        <v>2.1521771731424515</v>
      </c>
      <c r="S50" s="1">
        <v>3.4261175989882311</v>
      </c>
      <c r="T50" s="1">
        <v>0.82452165381303288</v>
      </c>
      <c r="U50" s="1">
        <v>2.3734604354997764</v>
      </c>
      <c r="V50" s="1">
        <v>0.2095017459607682</v>
      </c>
      <c r="W50" s="1"/>
      <c r="Y50">
        <f t="shared" ref="Y50:Y56" si="15">AVERAGE(Q50:X50)</f>
        <v>2.1404816383959506</v>
      </c>
      <c r="Z50">
        <f t="shared" ref="Z50:Z56" si="16">STDEV(Q50:X50)</f>
        <v>1.4222887811730269</v>
      </c>
      <c r="AA50">
        <f t="shared" ref="AA50:AA56" si="17">COUNT(Q50:X50)</f>
        <v>6</v>
      </c>
    </row>
    <row r="51" spans="1:27" x14ac:dyDescent="0.25">
      <c r="A51" s="1">
        <v>1.9704911667637353</v>
      </c>
      <c r="C51" s="1">
        <v>13.803977147363781</v>
      </c>
      <c r="D51" s="1">
        <v>12.633076660995227</v>
      </c>
      <c r="E51" s="1">
        <v>9.3091748820905433</v>
      </c>
      <c r="F51" s="12">
        <v>12.419960721823641</v>
      </c>
      <c r="G51" s="1">
        <v>17.836728165298929</v>
      </c>
      <c r="J51">
        <f t="shared" si="12"/>
        <v>13.200583515514428</v>
      </c>
      <c r="K51">
        <f t="shared" si="13"/>
        <v>3.0794649785686437</v>
      </c>
      <c r="L51">
        <f t="shared" si="14"/>
        <v>5</v>
      </c>
      <c r="O51" s="1">
        <v>1.9704911667637353</v>
      </c>
      <c r="Q51" s="1">
        <v>6.6431976746406214</v>
      </c>
      <c r="R51" s="1">
        <v>2.0174581099660607</v>
      </c>
      <c r="S51" s="1">
        <v>3.861913485114119</v>
      </c>
      <c r="T51" s="1">
        <v>1.7863868094245738</v>
      </c>
      <c r="U51" s="1">
        <v>3.7138221293134954</v>
      </c>
      <c r="V51" s="1">
        <v>0.89754771939994882</v>
      </c>
      <c r="W51" s="1"/>
      <c r="Y51">
        <f t="shared" si="15"/>
        <v>3.1533876546431365</v>
      </c>
      <c r="Z51">
        <f t="shared" si="16"/>
        <v>2.061199198682893</v>
      </c>
      <c r="AA51">
        <f t="shared" si="17"/>
        <v>6</v>
      </c>
    </row>
    <row r="52" spans="1:27" x14ac:dyDescent="0.25">
      <c r="A52" s="1">
        <v>4.827634023906592</v>
      </c>
      <c r="C52" s="1">
        <v>24.209148763949212</v>
      </c>
      <c r="D52" s="1">
        <v>19.534784208068569</v>
      </c>
      <c r="E52" s="1">
        <v>18.725910150076917</v>
      </c>
      <c r="F52" s="12">
        <v>29.212482281807116</v>
      </c>
      <c r="G52" s="1">
        <v>44.020722073291161</v>
      </c>
      <c r="J52">
        <f t="shared" si="12"/>
        <v>27.140609495438593</v>
      </c>
      <c r="K52">
        <f t="shared" si="13"/>
        <v>10.325696863637855</v>
      </c>
      <c r="L52">
        <f t="shared" si="14"/>
        <v>5</v>
      </c>
      <c r="O52" s="1">
        <v>4.827634023906592</v>
      </c>
      <c r="Q52" s="1">
        <v>12.081891388137585</v>
      </c>
      <c r="R52" s="1">
        <v>5.0390644869814381</v>
      </c>
      <c r="S52" s="1">
        <v>7.4768988631926732</v>
      </c>
      <c r="T52" s="1">
        <v>5.6349055588697539</v>
      </c>
      <c r="U52" s="1">
        <v>7.7930499268519426</v>
      </c>
      <c r="V52" s="1">
        <v>5.8315423089830816</v>
      </c>
      <c r="W52" s="1"/>
      <c r="Y52">
        <f t="shared" si="15"/>
        <v>7.3095587555027457</v>
      </c>
      <c r="Z52">
        <f t="shared" si="16"/>
        <v>2.5760848335988267</v>
      </c>
      <c r="AA52">
        <f t="shared" si="17"/>
        <v>6</v>
      </c>
    </row>
    <row r="53" spans="1:27" x14ac:dyDescent="0.25">
      <c r="A53" s="1">
        <v>9.5446151559820631</v>
      </c>
      <c r="C53" s="1">
        <v>34.025689249983394</v>
      </c>
      <c r="D53" s="1">
        <v>29.425977087833648</v>
      </c>
      <c r="E53" s="1">
        <v>29.69371655129456</v>
      </c>
      <c r="F53" s="12">
        <v>30.940266987804936</v>
      </c>
      <c r="G53" s="1">
        <v>44.254085736811739</v>
      </c>
      <c r="J53">
        <f t="shared" si="12"/>
        <v>33.667947122745652</v>
      </c>
      <c r="K53">
        <f t="shared" si="13"/>
        <v>6.1932093359687217</v>
      </c>
      <c r="L53">
        <f t="shared" si="14"/>
        <v>5</v>
      </c>
      <c r="O53" s="1">
        <v>9.5446151559820631</v>
      </c>
      <c r="Q53" s="1">
        <v>12.984567806081142</v>
      </c>
      <c r="R53" s="1">
        <v>8.6410841172139747</v>
      </c>
      <c r="S53" s="1">
        <v>8.5839063358041905</v>
      </c>
      <c r="T53" s="1">
        <v>4.7715705450828843</v>
      </c>
      <c r="U53" s="1">
        <v>8.721226262100398</v>
      </c>
      <c r="V53" s="1">
        <v>8.424652318204739</v>
      </c>
      <c r="W53" s="1"/>
      <c r="Y53">
        <f t="shared" si="15"/>
        <v>8.6878345640812213</v>
      </c>
      <c r="Z53">
        <f t="shared" si="16"/>
        <v>2.6031675704942425</v>
      </c>
      <c r="AA53">
        <f t="shared" si="17"/>
        <v>6</v>
      </c>
    </row>
    <row r="54" spans="1:27" x14ac:dyDescent="0.25">
      <c r="A54" s="1">
        <v>14.217512352243745</v>
      </c>
      <c r="C54" s="1">
        <v>35.519708643900891</v>
      </c>
      <c r="D54" s="1">
        <v>43.511962336926402</v>
      </c>
      <c r="E54" s="1">
        <v>32.386373322207106</v>
      </c>
      <c r="F54" s="12">
        <v>37.882927205338717</v>
      </c>
      <c r="G54" s="1">
        <v>51.270230306095499</v>
      </c>
      <c r="J54">
        <f t="shared" si="12"/>
        <v>40.114240362893725</v>
      </c>
      <c r="K54">
        <f t="shared" si="13"/>
        <v>7.4466273464583255</v>
      </c>
      <c r="L54">
        <f t="shared" si="14"/>
        <v>5</v>
      </c>
      <c r="O54" s="1">
        <v>14.217512352243745</v>
      </c>
      <c r="Q54" s="1">
        <v>13.911141757608174</v>
      </c>
      <c r="R54" s="1">
        <v>8.8826447701468645</v>
      </c>
      <c r="S54" s="1">
        <v>8.0483791347560292</v>
      </c>
      <c r="T54" s="1">
        <v>3.4539084564487688</v>
      </c>
      <c r="U54" s="1">
        <v>6.6226071755679463</v>
      </c>
      <c r="V54" s="1">
        <v>8.7345348359292352</v>
      </c>
      <c r="W54" s="1"/>
      <c r="Y54">
        <f t="shared" si="15"/>
        <v>8.2755360217428375</v>
      </c>
      <c r="Z54">
        <f t="shared" si="16"/>
        <v>3.4167580936951789</v>
      </c>
      <c r="AA54">
        <f t="shared" si="17"/>
        <v>6</v>
      </c>
    </row>
    <row r="55" spans="1:27" x14ac:dyDescent="0.25">
      <c r="A55" s="1">
        <v>18.847141981873374</v>
      </c>
      <c r="C55" s="1">
        <v>37.361335813449593</v>
      </c>
      <c r="D55" s="1">
        <v>45.141709346232304</v>
      </c>
      <c r="E55" s="1">
        <v>37.675089603835794</v>
      </c>
      <c r="F55" s="12">
        <v>37.630418029852976</v>
      </c>
      <c r="G55" s="1">
        <v>50.594808049383879</v>
      </c>
      <c r="J55">
        <f t="shared" si="12"/>
        <v>41.680672168550913</v>
      </c>
      <c r="K55">
        <f t="shared" si="13"/>
        <v>5.9696422352292906</v>
      </c>
      <c r="L55">
        <f t="shared" si="14"/>
        <v>5</v>
      </c>
      <c r="O55" s="1">
        <v>18.847141981873374</v>
      </c>
      <c r="Q55" s="1">
        <v>19.964275221582497</v>
      </c>
      <c r="R55" s="1">
        <v>11.653468078337639</v>
      </c>
      <c r="S55" s="1">
        <v>9.9898731303121338</v>
      </c>
      <c r="T55" s="1">
        <v>5.8617683350253031</v>
      </c>
      <c r="U55" s="1">
        <v>8.4935553230943341</v>
      </c>
      <c r="V55" s="1">
        <v>9.5617628404261552</v>
      </c>
      <c r="W55" s="1"/>
      <c r="Y55">
        <f t="shared" si="15"/>
        <v>10.92078382146301</v>
      </c>
      <c r="Z55">
        <f t="shared" si="16"/>
        <v>4.8274252255506607</v>
      </c>
      <c r="AA55">
        <f t="shared" si="17"/>
        <v>6</v>
      </c>
    </row>
    <row r="56" spans="1:27" x14ac:dyDescent="0.25">
      <c r="A56" s="1">
        <v>27.938051072782464</v>
      </c>
      <c r="C56" s="1">
        <v>41.85710126779373</v>
      </c>
      <c r="D56" s="1">
        <v>46.420826431780583</v>
      </c>
      <c r="E56" s="1">
        <v>40.392369351116173</v>
      </c>
      <c r="F56" s="12">
        <v>38.740328127508462</v>
      </c>
      <c r="G56" s="1">
        <v>52.219202978323828</v>
      </c>
      <c r="J56">
        <f t="shared" si="12"/>
        <v>43.925965631304557</v>
      </c>
      <c r="K56">
        <f t="shared" si="13"/>
        <v>5.4465460352063726</v>
      </c>
      <c r="L56">
        <f t="shared" si="14"/>
        <v>5</v>
      </c>
      <c r="O56" s="1">
        <v>27.938051072782464</v>
      </c>
      <c r="Q56" s="1">
        <v>19.118186180517434</v>
      </c>
      <c r="R56" s="1">
        <v>17.656969223452883</v>
      </c>
      <c r="S56" s="1">
        <v>13.535558971284502</v>
      </c>
      <c r="T56" s="1">
        <v>8.4358223635838385</v>
      </c>
      <c r="U56" s="1">
        <v>15.708567580763464</v>
      </c>
      <c r="V56" s="1">
        <v>15.617060324881621</v>
      </c>
      <c r="W56" s="1"/>
      <c r="Y56">
        <f t="shared" si="15"/>
        <v>15.012027440747291</v>
      </c>
      <c r="Z56">
        <f t="shared" si="16"/>
        <v>3.7452348910544448</v>
      </c>
      <c r="AA56">
        <f t="shared" si="17"/>
        <v>6</v>
      </c>
    </row>
    <row r="57" spans="1:27" x14ac:dyDescent="0.25">
      <c r="C57" s="1"/>
      <c r="D57" s="1"/>
      <c r="E57" s="1"/>
      <c r="F57" s="1"/>
      <c r="G57" s="1"/>
      <c r="Q57" s="1"/>
      <c r="R57" s="1"/>
      <c r="S57" s="1"/>
      <c r="T57" s="1"/>
      <c r="U57" s="1"/>
      <c r="V57" s="1"/>
      <c r="W57" s="1"/>
    </row>
    <row r="58" spans="1:27" x14ac:dyDescent="0.25">
      <c r="A58" t="s">
        <v>92</v>
      </c>
      <c r="C58" s="1">
        <v>4.1399999999999997</v>
      </c>
      <c r="D58" s="1">
        <v>10.130000000000001</v>
      </c>
      <c r="E58" s="1">
        <v>8.61</v>
      </c>
      <c r="F58" s="1">
        <v>3.8940000000000001</v>
      </c>
      <c r="G58" s="1">
        <v>2.835</v>
      </c>
      <c r="J58">
        <f>AVERAGE(C58:I58)</f>
        <v>5.9218000000000002</v>
      </c>
      <c r="K58">
        <f>STDEV(C58:I58)</f>
        <v>3.2307307532507257</v>
      </c>
      <c r="L58">
        <f>COUNT(C58:I58)</f>
        <v>5</v>
      </c>
      <c r="O58" t="s">
        <v>92</v>
      </c>
      <c r="Q58" s="1">
        <v>5.0049999999999999</v>
      </c>
      <c r="R58" s="1">
        <v>34.21</v>
      </c>
      <c r="S58" s="1">
        <v>4.9039999999999999</v>
      </c>
      <c r="T58" s="1">
        <v>16.29</v>
      </c>
      <c r="U58" s="1">
        <v>7.5</v>
      </c>
      <c r="V58" s="1">
        <v>30.37</v>
      </c>
      <c r="W58" s="1"/>
      <c r="Y58">
        <f>AVERAGE(Q58:X58)</f>
        <v>16.379833333333334</v>
      </c>
      <c r="Z58">
        <f>STDEV(Q58:X58)</f>
        <v>13.065838670619909</v>
      </c>
      <c r="AA58">
        <f>COUNT(Q58:X58)</f>
        <v>6</v>
      </c>
    </row>
    <row r="59" spans="1:27" x14ac:dyDescent="0.25">
      <c r="A59" t="s">
        <v>93</v>
      </c>
      <c r="C59" s="1">
        <v>46.83</v>
      </c>
      <c r="D59" s="1">
        <v>66.77</v>
      </c>
      <c r="E59" s="1">
        <v>53.63</v>
      </c>
      <c r="F59" s="1">
        <v>45.73</v>
      </c>
      <c r="G59" s="1">
        <v>59.3</v>
      </c>
      <c r="J59">
        <f>AVERAGE(C59:I59)</f>
        <v>54.451999999999998</v>
      </c>
      <c r="K59">
        <f>STDEV(C59:I59)</f>
        <v>8.804545416999078</v>
      </c>
      <c r="L59">
        <f>COUNT(C59:I59)</f>
        <v>5</v>
      </c>
      <c r="O59" t="s">
        <v>93</v>
      </c>
      <c r="Q59" s="1">
        <v>22.19</v>
      </c>
      <c r="R59" s="1">
        <v>37.369999999999997</v>
      </c>
      <c r="S59" s="1">
        <v>14.21</v>
      </c>
      <c r="T59" s="1">
        <v>12.5</v>
      </c>
      <c r="U59" s="1">
        <v>15.23</v>
      </c>
      <c r="V59" s="1">
        <v>30.08</v>
      </c>
      <c r="W59" s="1"/>
      <c r="Y59">
        <f>AVERAGE(Q59:X59)</f>
        <v>21.930000000000003</v>
      </c>
      <c r="Z59">
        <f>STDEV(Q59:X59)</f>
        <v>9.9829554742070208</v>
      </c>
      <c r="AA59">
        <f>COUNT(Q59:X59)</f>
        <v>6</v>
      </c>
    </row>
    <row r="67" spans="1:27" x14ac:dyDescent="0.25">
      <c r="A67" t="s">
        <v>14</v>
      </c>
      <c r="B67" t="s">
        <v>78</v>
      </c>
      <c r="O67" t="s">
        <v>14</v>
      </c>
      <c r="P67" t="s">
        <v>98</v>
      </c>
    </row>
    <row r="69" spans="1:27" x14ac:dyDescent="0.25">
      <c r="A69" t="s">
        <v>80</v>
      </c>
      <c r="C69" t="s">
        <v>83</v>
      </c>
      <c r="D69" t="s">
        <v>104</v>
      </c>
      <c r="E69" t="s">
        <v>85</v>
      </c>
      <c r="F69" t="s">
        <v>91</v>
      </c>
      <c r="J69" t="s">
        <v>3</v>
      </c>
      <c r="K69" t="s">
        <v>4</v>
      </c>
      <c r="L69" t="s">
        <v>5</v>
      </c>
      <c r="O69" t="s">
        <v>86</v>
      </c>
      <c r="Q69" t="s">
        <v>83</v>
      </c>
      <c r="R69" t="s">
        <v>104</v>
      </c>
      <c r="S69" t="s">
        <v>96</v>
      </c>
      <c r="Y69" t="s">
        <v>3</v>
      </c>
      <c r="Z69" t="s">
        <v>4</v>
      </c>
      <c r="AA69" t="s">
        <v>5</v>
      </c>
    </row>
    <row r="71" spans="1:27" x14ac:dyDescent="0.25">
      <c r="A71" s="1">
        <v>0</v>
      </c>
      <c r="C71" s="1">
        <v>0</v>
      </c>
      <c r="D71" s="1">
        <v>0</v>
      </c>
      <c r="E71" s="1">
        <v>0</v>
      </c>
      <c r="F71" s="12">
        <v>0</v>
      </c>
      <c r="J71">
        <f>AVERAGE(C71:I71)</f>
        <v>0</v>
      </c>
      <c r="K71">
        <f>STDEV(C71:I71)</f>
        <v>0</v>
      </c>
      <c r="L71">
        <f>COUNT(C71:I71)</f>
        <v>4</v>
      </c>
      <c r="O71" s="1">
        <v>0</v>
      </c>
      <c r="Q71" s="1">
        <v>0</v>
      </c>
      <c r="R71" s="1">
        <v>0</v>
      </c>
      <c r="S71" s="1">
        <v>0</v>
      </c>
      <c r="Y71">
        <f>AVERAGE(Q71:X71)</f>
        <v>0</v>
      </c>
      <c r="Z71">
        <f>STDEV(Q71:X71)</f>
        <v>0</v>
      </c>
      <c r="AA71">
        <f>COUNT(Q71:X71)</f>
        <v>3</v>
      </c>
    </row>
    <row r="72" spans="1:27" x14ac:dyDescent="0.25">
      <c r="A72" s="1">
        <v>0.99009900990099009</v>
      </c>
      <c r="C72" s="1">
        <v>4.2925707339674712</v>
      </c>
      <c r="D72" s="1">
        <v>4.1735432152218959</v>
      </c>
      <c r="E72" s="1">
        <v>3.7336244312344231</v>
      </c>
      <c r="F72" s="12">
        <v>2.2723778013795246</v>
      </c>
      <c r="J72">
        <f t="shared" ref="J72:J78" si="18">AVERAGE(C72:I72)</f>
        <v>3.6180290454508288</v>
      </c>
      <c r="K72">
        <f t="shared" ref="K72:K78" si="19">STDEV(C72:I72)</f>
        <v>0.92875221780774631</v>
      </c>
      <c r="L72">
        <f t="shared" ref="L72:L78" si="20">COUNT(C72:I72)</f>
        <v>4</v>
      </c>
      <c r="O72" s="1">
        <v>0.99009900990099009</v>
      </c>
      <c r="Q72" s="1">
        <v>5.2207895952302046</v>
      </c>
      <c r="R72" s="1">
        <v>2.3458004576899079</v>
      </c>
      <c r="S72" s="1">
        <v>2.8217343272800512</v>
      </c>
      <c r="Y72">
        <f t="shared" ref="Y72:Y78" si="21">AVERAGE(Q72:X72)</f>
        <v>3.4627747934000546</v>
      </c>
      <c r="Z72">
        <f t="shared" ref="Z72:Z78" si="22">STDEV(Q72:X72)</f>
        <v>1.5409705690395863</v>
      </c>
      <c r="AA72">
        <f t="shared" ref="AA72:AA78" si="23">COUNT(Q72:X72)</f>
        <v>3</v>
      </c>
    </row>
    <row r="73" spans="1:27" x14ac:dyDescent="0.25">
      <c r="A73" s="1">
        <v>1.9704911667637353</v>
      </c>
      <c r="C73" s="1">
        <v>6.1971225481170418</v>
      </c>
      <c r="D73" s="1">
        <v>5.854829254731075</v>
      </c>
      <c r="E73" s="1">
        <v>2.8294929490495786</v>
      </c>
      <c r="F73" s="12">
        <v>5.1539539118695483</v>
      </c>
      <c r="J73">
        <f t="shared" si="18"/>
        <v>5.0088496659418107</v>
      </c>
      <c r="K73">
        <f t="shared" si="19"/>
        <v>1.5163909839715515</v>
      </c>
      <c r="L73">
        <f t="shared" si="20"/>
        <v>4</v>
      </c>
      <c r="O73" s="1">
        <v>1.9704911667637353</v>
      </c>
      <c r="Q73" s="1">
        <v>8.4701909856150657</v>
      </c>
      <c r="R73" s="1">
        <v>3.3267992932655268</v>
      </c>
      <c r="S73" s="1">
        <v>5.0633847442264219</v>
      </c>
      <c r="Y73">
        <f t="shared" si="21"/>
        <v>5.6201250077023381</v>
      </c>
      <c r="Z73">
        <f t="shared" si="22"/>
        <v>2.6165032612179155</v>
      </c>
      <c r="AA73">
        <f t="shared" si="23"/>
        <v>3</v>
      </c>
    </row>
    <row r="74" spans="1:27" x14ac:dyDescent="0.25">
      <c r="A74" s="1">
        <v>4.827634023906592</v>
      </c>
      <c r="C74" s="1">
        <v>12.201601292559612</v>
      </c>
      <c r="D74" s="1">
        <v>8.0454723637914736</v>
      </c>
      <c r="E74" s="1">
        <v>7.1665492692402673</v>
      </c>
      <c r="F74" s="12">
        <v>18.633110254506835</v>
      </c>
      <c r="J74">
        <f t="shared" si="18"/>
        <v>11.511683295024547</v>
      </c>
      <c r="K74">
        <f t="shared" si="19"/>
        <v>5.23085450968233</v>
      </c>
      <c r="L74">
        <f t="shared" si="20"/>
        <v>4</v>
      </c>
      <c r="O74" s="1">
        <v>4.827634023906592</v>
      </c>
      <c r="Q74" s="1">
        <v>10.46847507229819</v>
      </c>
      <c r="R74" s="1">
        <v>7.6324555894317783</v>
      </c>
      <c r="S74" s="1">
        <v>11.358655327251213</v>
      </c>
      <c r="Y74">
        <f t="shared" si="21"/>
        <v>9.8198619963270612</v>
      </c>
      <c r="Z74">
        <f t="shared" si="22"/>
        <v>1.9459355881611247</v>
      </c>
      <c r="AA74">
        <f t="shared" si="23"/>
        <v>3</v>
      </c>
    </row>
    <row r="75" spans="1:27" x14ac:dyDescent="0.25">
      <c r="A75" s="1">
        <v>9.5446151559820631</v>
      </c>
      <c r="C75" s="1">
        <v>21.830490115649496</v>
      </c>
      <c r="D75" s="1">
        <v>10.945650807654749</v>
      </c>
      <c r="E75" s="1">
        <v>14.689680106546898</v>
      </c>
      <c r="F75" s="12">
        <v>17.546607152975547</v>
      </c>
      <c r="J75">
        <f t="shared" si="18"/>
        <v>16.25310704570667</v>
      </c>
      <c r="K75">
        <f t="shared" si="19"/>
        <v>4.5968735733944426</v>
      </c>
      <c r="L75">
        <f t="shared" si="20"/>
        <v>4</v>
      </c>
      <c r="O75" s="1">
        <v>9.5446151559820631</v>
      </c>
      <c r="Q75" s="1">
        <v>21.812131844725247</v>
      </c>
      <c r="R75" s="1">
        <v>12.424823078199093</v>
      </c>
      <c r="S75" s="1">
        <v>10.914608266186367</v>
      </c>
      <c r="Y75">
        <f t="shared" si="21"/>
        <v>15.050521063036902</v>
      </c>
      <c r="Z75">
        <f t="shared" si="22"/>
        <v>5.9042122647215862</v>
      </c>
      <c r="AA75">
        <f t="shared" si="23"/>
        <v>3</v>
      </c>
    </row>
    <row r="76" spans="1:27" x14ac:dyDescent="0.25">
      <c r="A76" s="1">
        <v>14.217512352243745</v>
      </c>
      <c r="C76" s="1">
        <v>24.160944688782614</v>
      </c>
      <c r="D76" s="1">
        <v>15.293013019891413</v>
      </c>
      <c r="E76" s="1">
        <v>18.403772030469639</v>
      </c>
      <c r="F76" s="12">
        <v>23.610373039402436</v>
      </c>
      <c r="J76">
        <f t="shared" si="18"/>
        <v>20.367025694636524</v>
      </c>
      <c r="K76">
        <f t="shared" si="19"/>
        <v>4.2627492265861076</v>
      </c>
      <c r="L76">
        <f t="shared" si="20"/>
        <v>4</v>
      </c>
      <c r="O76" s="1">
        <v>14.217512352243745</v>
      </c>
      <c r="Q76" s="1">
        <v>22.532652029490198</v>
      </c>
      <c r="R76" s="1">
        <v>13.733592156025207</v>
      </c>
      <c r="S76" s="1">
        <v>8.5766684397861077</v>
      </c>
      <c r="Y76">
        <f t="shared" si="21"/>
        <v>14.94763754176717</v>
      </c>
      <c r="Z76">
        <f t="shared" si="22"/>
        <v>7.0567555673980618</v>
      </c>
      <c r="AA76">
        <f t="shared" si="23"/>
        <v>3</v>
      </c>
    </row>
    <row r="77" spans="1:27" x14ac:dyDescent="0.25">
      <c r="A77" s="1">
        <v>18.847141981873374</v>
      </c>
      <c r="C77" s="1">
        <v>30.39555478319361</v>
      </c>
      <c r="D77" s="1">
        <v>18.039981758479048</v>
      </c>
      <c r="E77" s="1">
        <v>22.672040445219885</v>
      </c>
      <c r="F77" s="12">
        <v>36.959757909188696</v>
      </c>
      <c r="J77">
        <f t="shared" si="18"/>
        <v>27.016833724020312</v>
      </c>
      <c r="K77">
        <f t="shared" si="19"/>
        <v>8.3613913753325804</v>
      </c>
      <c r="L77">
        <f t="shared" si="20"/>
        <v>4</v>
      </c>
      <c r="O77" s="1">
        <v>18.847141981873374</v>
      </c>
      <c r="Q77" s="1">
        <v>26.906366630428614</v>
      </c>
      <c r="R77" s="1">
        <v>18.103569658005128</v>
      </c>
      <c r="S77" s="1">
        <v>11.497087152174259</v>
      </c>
      <c r="Y77">
        <f t="shared" si="21"/>
        <v>18.835674480202666</v>
      </c>
      <c r="Z77">
        <f t="shared" si="22"/>
        <v>7.730682803785923</v>
      </c>
      <c r="AA77">
        <f t="shared" si="23"/>
        <v>3</v>
      </c>
    </row>
    <row r="78" spans="1:27" x14ac:dyDescent="0.25">
      <c r="A78" s="1">
        <v>27.938051072782464</v>
      </c>
      <c r="C78" s="1">
        <v>33.695134249617162</v>
      </c>
      <c r="D78" s="1">
        <v>20.424540775237361</v>
      </c>
      <c r="E78" s="1">
        <v>26.938897798501035</v>
      </c>
      <c r="F78" s="12">
        <v>39.434880671833731</v>
      </c>
      <c r="J78">
        <f t="shared" si="18"/>
        <v>30.123363373797325</v>
      </c>
      <c r="K78">
        <f t="shared" si="19"/>
        <v>8.2395364428583004</v>
      </c>
      <c r="L78">
        <f t="shared" si="20"/>
        <v>4</v>
      </c>
      <c r="O78" s="1">
        <v>27.938051072782464</v>
      </c>
      <c r="Q78" s="1">
        <v>29.88801998040443</v>
      </c>
      <c r="R78" s="1">
        <v>22.325487818751206</v>
      </c>
      <c r="S78" s="1">
        <v>14.180137796585612</v>
      </c>
      <c r="Y78">
        <f t="shared" si="21"/>
        <v>22.131215198580417</v>
      </c>
      <c r="Z78">
        <f t="shared" si="22"/>
        <v>7.8557429351649697</v>
      </c>
      <c r="AA78">
        <f t="shared" si="23"/>
        <v>3</v>
      </c>
    </row>
    <row r="79" spans="1:27" x14ac:dyDescent="0.25">
      <c r="C79" s="1"/>
      <c r="D79" s="1"/>
      <c r="E79" s="1"/>
      <c r="F79" s="1"/>
      <c r="Q79" s="1"/>
      <c r="R79" s="1"/>
      <c r="S79" s="1"/>
    </row>
    <row r="80" spans="1:27" x14ac:dyDescent="0.25">
      <c r="A80" t="s">
        <v>92</v>
      </c>
      <c r="C80" s="1">
        <v>14.05</v>
      </c>
      <c r="D80" s="1">
        <v>11.54</v>
      </c>
      <c r="E80" s="1">
        <v>24.92</v>
      </c>
      <c r="F80" s="1">
        <v>22.94</v>
      </c>
      <c r="J80">
        <f>AVERAGE(C80:I80)</f>
        <v>18.362500000000001</v>
      </c>
      <c r="K80">
        <f>STDEV(C80:I80)</f>
        <v>6.5599409296121012</v>
      </c>
      <c r="L80">
        <f>COUNT(C80:I80)</f>
        <v>4</v>
      </c>
      <c r="O80" t="s">
        <v>92</v>
      </c>
      <c r="Q80" s="1">
        <v>9.6530000000000005</v>
      </c>
      <c r="R80" s="1">
        <v>21.65</v>
      </c>
      <c r="S80" s="1">
        <v>4.2489999999999997</v>
      </c>
      <c r="Y80">
        <f>AVERAGE(Q80:X80)</f>
        <v>11.850666666666667</v>
      </c>
      <c r="Z80">
        <f>STDEV(Q80:X80)</f>
        <v>8.9062340151903303</v>
      </c>
      <c r="AA80">
        <f>COUNT(Q80:X80)</f>
        <v>3</v>
      </c>
    </row>
    <row r="81" spans="1:27" x14ac:dyDescent="0.25">
      <c r="A81" t="s">
        <v>93</v>
      </c>
      <c r="C81" s="1">
        <v>51.07</v>
      </c>
      <c r="D81" s="1">
        <v>28.22</v>
      </c>
      <c r="E81" s="1">
        <v>51.42</v>
      </c>
      <c r="F81" s="1">
        <v>72.5</v>
      </c>
      <c r="J81">
        <f>AVERAGE(C81:I81)</f>
        <v>50.802499999999995</v>
      </c>
      <c r="K81">
        <f>STDEV(C81:I81)</f>
        <v>18.085018431471582</v>
      </c>
      <c r="L81">
        <f>COUNT(C81:I81)</f>
        <v>4</v>
      </c>
      <c r="O81" t="s">
        <v>93</v>
      </c>
      <c r="Q81" s="1">
        <v>40.04</v>
      </c>
      <c r="R81" s="1">
        <v>38.72</v>
      </c>
      <c r="S81" s="1">
        <v>14.46</v>
      </c>
      <c r="Y81">
        <f>AVERAGE(Q81:X81)</f>
        <v>31.073333333333334</v>
      </c>
      <c r="Z81">
        <f>STDEV(Q81:X81)</f>
        <v>14.402698821170052</v>
      </c>
      <c r="AA81">
        <f>COUNT(Q81:X81)</f>
        <v>3</v>
      </c>
    </row>
    <row r="87" spans="1:27" x14ac:dyDescent="0.25">
      <c r="A87" t="s">
        <v>17</v>
      </c>
      <c r="B87" t="s">
        <v>78</v>
      </c>
      <c r="O87" t="s">
        <v>17</v>
      </c>
      <c r="P87" t="s">
        <v>98</v>
      </c>
    </row>
    <row r="89" spans="1:27" x14ac:dyDescent="0.25">
      <c r="A89" t="s">
        <v>80</v>
      </c>
      <c r="C89" t="s">
        <v>105</v>
      </c>
      <c r="D89" t="s">
        <v>106</v>
      </c>
      <c r="E89" t="s">
        <v>85</v>
      </c>
      <c r="F89" t="s">
        <v>91</v>
      </c>
      <c r="J89" t="s">
        <v>3</v>
      </c>
      <c r="K89" t="s">
        <v>4</v>
      </c>
      <c r="L89" t="s">
        <v>5</v>
      </c>
      <c r="O89" t="s">
        <v>86</v>
      </c>
      <c r="Q89" t="s">
        <v>105</v>
      </c>
      <c r="R89" t="s">
        <v>107</v>
      </c>
      <c r="S89" t="s">
        <v>108</v>
      </c>
      <c r="T89" t="s">
        <v>106</v>
      </c>
      <c r="Y89" t="s">
        <v>3</v>
      </c>
      <c r="Z89" t="s">
        <v>4</v>
      </c>
      <c r="AA89" t="s">
        <v>5</v>
      </c>
    </row>
    <row r="91" spans="1:27" x14ac:dyDescent="0.25">
      <c r="A91" s="1">
        <v>0</v>
      </c>
      <c r="C91" s="1">
        <v>0</v>
      </c>
      <c r="D91" s="1">
        <v>0</v>
      </c>
      <c r="E91" s="1">
        <v>0</v>
      </c>
      <c r="F91" s="12">
        <v>0</v>
      </c>
      <c r="J91">
        <f>AVERAGE(C91:I91)</f>
        <v>0</v>
      </c>
      <c r="K91">
        <f>STDEV(C91:I91)</f>
        <v>0</v>
      </c>
      <c r="L91">
        <f>COUNT(C91:I91)</f>
        <v>4</v>
      </c>
      <c r="O91" s="1">
        <v>0</v>
      </c>
      <c r="Q91" s="1">
        <v>0</v>
      </c>
      <c r="R91" s="1">
        <v>0</v>
      </c>
      <c r="S91" s="1">
        <v>0</v>
      </c>
      <c r="T91" s="1">
        <v>0</v>
      </c>
      <c r="Y91">
        <f>AVERAGE(Q91:X91)</f>
        <v>0</v>
      </c>
      <c r="Z91">
        <f>STDEV(Q91:X91)</f>
        <v>0</v>
      </c>
      <c r="AA91">
        <f>COUNT(Q91:X91)</f>
        <v>4</v>
      </c>
    </row>
    <row r="92" spans="1:27" x14ac:dyDescent="0.25">
      <c r="A92" s="1">
        <v>0.99009900990099009</v>
      </c>
      <c r="C92" s="1">
        <v>9.9121147525214308</v>
      </c>
      <c r="D92" s="1">
        <v>1.801300949337628</v>
      </c>
      <c r="E92" s="1">
        <v>3.8809118817199515</v>
      </c>
      <c r="F92" s="12">
        <v>2.7351439242775277</v>
      </c>
      <c r="J92">
        <f t="shared" ref="J92:J98" si="24">AVERAGE(C92:I92)</f>
        <v>4.5823678769641347</v>
      </c>
      <c r="K92">
        <f t="shared" ref="K92:K98" si="25">STDEV(C92:I92)</f>
        <v>3.6535285162927917</v>
      </c>
      <c r="L92">
        <f t="shared" ref="L92:L98" si="26">COUNT(C92:I92)</f>
        <v>4</v>
      </c>
      <c r="O92" s="1">
        <v>0.99009900990099009</v>
      </c>
      <c r="Q92" s="1">
        <v>5.7340240309231412</v>
      </c>
      <c r="R92" s="1">
        <v>1.4256108044759692</v>
      </c>
      <c r="S92" s="1">
        <v>3.259814014635154E-2</v>
      </c>
      <c r="T92" s="1">
        <v>1.7106100427384554</v>
      </c>
      <c r="Y92">
        <f t="shared" ref="Y92:Y98" si="27">AVERAGE(Q92:X92)</f>
        <v>2.2257107545709793</v>
      </c>
      <c r="Z92">
        <f t="shared" ref="Z92:Z98" si="28">STDEV(Q92:X92)</f>
        <v>2.4510877624740188</v>
      </c>
      <c r="AA92">
        <f t="shared" ref="AA92:AA98" si="29">COUNT(Q92:X92)</f>
        <v>4</v>
      </c>
    </row>
    <row r="93" spans="1:27" x14ac:dyDescent="0.25">
      <c r="A93" s="1">
        <v>1.9704911667637353</v>
      </c>
      <c r="C93" s="1">
        <v>14.181745437167315</v>
      </c>
      <c r="D93" s="1">
        <v>6.0194853209710555</v>
      </c>
      <c r="E93" s="1">
        <v>4.030812207527573</v>
      </c>
      <c r="F93" s="12">
        <v>10.479550882723712</v>
      </c>
      <c r="J93">
        <f t="shared" si="24"/>
        <v>8.6778984620974153</v>
      </c>
      <c r="K93">
        <f t="shared" si="25"/>
        <v>4.5534182784680137</v>
      </c>
      <c r="L93">
        <f t="shared" si="26"/>
        <v>4</v>
      </c>
      <c r="O93" s="1">
        <v>1.9704911667637353</v>
      </c>
      <c r="Q93" s="1">
        <v>8.5267881699608985</v>
      </c>
      <c r="R93" s="1">
        <v>4.4316027815239529</v>
      </c>
      <c r="S93" s="1">
        <v>0.13367594671881378</v>
      </c>
      <c r="T93" s="1">
        <v>0.54143536256842495</v>
      </c>
      <c r="Y93">
        <f t="shared" si="27"/>
        <v>3.4083755651930225</v>
      </c>
      <c r="Z93">
        <f t="shared" si="28"/>
        <v>3.9237798632418768</v>
      </c>
      <c r="AA93">
        <f t="shared" si="29"/>
        <v>4</v>
      </c>
    </row>
    <row r="94" spans="1:27" x14ac:dyDescent="0.25">
      <c r="A94" s="1">
        <v>4.827634023906592</v>
      </c>
      <c r="C94" s="1">
        <v>19.580641305679588</v>
      </c>
      <c r="D94" s="1">
        <v>10.757412636878808</v>
      </c>
      <c r="E94" s="1">
        <v>12.635054259580397</v>
      </c>
      <c r="F94" s="12">
        <v>16.577027110354553</v>
      </c>
      <c r="J94">
        <f t="shared" si="24"/>
        <v>14.887533828123335</v>
      </c>
      <c r="K94">
        <f t="shared" si="25"/>
        <v>3.9585860526063921</v>
      </c>
      <c r="L94">
        <f t="shared" si="26"/>
        <v>4</v>
      </c>
      <c r="O94" s="1">
        <v>4.827634023906592</v>
      </c>
      <c r="Q94" s="1">
        <v>10.546197657288786</v>
      </c>
      <c r="R94" s="1">
        <v>7.1293834704221482</v>
      </c>
      <c r="S94" s="1">
        <v>3.299998725897666</v>
      </c>
      <c r="T94" s="1">
        <v>4.5372836569768893</v>
      </c>
      <c r="Y94">
        <f t="shared" si="27"/>
        <v>6.3782158776463724</v>
      </c>
      <c r="Z94">
        <f t="shared" si="28"/>
        <v>3.2042043808246015</v>
      </c>
      <c r="AA94">
        <f t="shared" si="29"/>
        <v>4</v>
      </c>
    </row>
    <row r="95" spans="1:27" x14ac:dyDescent="0.25">
      <c r="A95" s="1">
        <v>9.5446151559820631</v>
      </c>
      <c r="C95" s="1">
        <v>25.877068851927945</v>
      </c>
      <c r="D95" s="1">
        <v>13.092306237512435</v>
      </c>
      <c r="E95" s="1">
        <v>16.547968529949951</v>
      </c>
      <c r="F95" s="12">
        <v>19.006586351543795</v>
      </c>
      <c r="J95">
        <f t="shared" si="24"/>
        <v>18.63098249273353</v>
      </c>
      <c r="K95">
        <f t="shared" si="25"/>
        <v>5.4056367991495131</v>
      </c>
      <c r="L95">
        <f t="shared" si="26"/>
        <v>4</v>
      </c>
      <c r="O95" s="1">
        <v>9.5446151559820631</v>
      </c>
      <c r="Q95" s="1">
        <v>18.065344073671934</v>
      </c>
      <c r="R95" s="1">
        <v>7.5786840213553042</v>
      </c>
      <c r="S95" s="1">
        <v>5.790807633048356</v>
      </c>
      <c r="T95" s="1">
        <v>8.1154932948837448</v>
      </c>
      <c r="Y95">
        <f t="shared" si="27"/>
        <v>9.8875822557398347</v>
      </c>
      <c r="Z95">
        <f t="shared" si="28"/>
        <v>5.5416802807418453</v>
      </c>
      <c r="AA95">
        <f t="shared" si="29"/>
        <v>4</v>
      </c>
    </row>
    <row r="96" spans="1:27" x14ac:dyDescent="0.25">
      <c r="A96" s="1">
        <v>14.217512352243745</v>
      </c>
      <c r="C96" s="1">
        <v>28.132699231289219</v>
      </c>
      <c r="D96" s="1">
        <v>16.04761885711584</v>
      </c>
      <c r="E96" s="1">
        <v>21.185097014378965</v>
      </c>
      <c r="F96" s="12">
        <v>25.766382024400745</v>
      </c>
      <c r="J96">
        <f t="shared" si="24"/>
        <v>22.782949281796192</v>
      </c>
      <c r="K96">
        <f t="shared" si="25"/>
        <v>5.3366188812099722</v>
      </c>
      <c r="L96">
        <f t="shared" si="26"/>
        <v>4</v>
      </c>
      <c r="O96" s="1">
        <v>14.217512352243745</v>
      </c>
      <c r="Q96" s="1">
        <v>23.372831169973644</v>
      </c>
      <c r="R96" s="1">
        <v>7.8291385659583632</v>
      </c>
      <c r="S96" s="1">
        <v>5.5225927538242736</v>
      </c>
      <c r="T96" s="1">
        <v>11.61489058372052</v>
      </c>
      <c r="Y96">
        <f t="shared" si="27"/>
        <v>12.084863268369201</v>
      </c>
      <c r="Z96">
        <f t="shared" si="28"/>
        <v>7.9333406313848114</v>
      </c>
      <c r="AA96">
        <f t="shared" si="29"/>
        <v>4</v>
      </c>
    </row>
    <row r="97" spans="1:27" x14ac:dyDescent="0.25">
      <c r="A97" s="1">
        <v>18.847141981873374</v>
      </c>
      <c r="C97" s="1">
        <v>32.416239043008162</v>
      </c>
      <c r="D97" s="1">
        <v>21.093981089017007</v>
      </c>
      <c r="E97" s="1">
        <v>27.057881888935025</v>
      </c>
      <c r="F97" s="12">
        <v>27.902858702518376</v>
      </c>
      <c r="J97">
        <f t="shared" si="24"/>
        <v>27.117740180869642</v>
      </c>
      <c r="K97">
        <f t="shared" si="25"/>
        <v>4.6540218412648082</v>
      </c>
      <c r="L97">
        <f t="shared" si="26"/>
        <v>4</v>
      </c>
      <c r="O97" s="1">
        <v>18.847141981873374</v>
      </c>
      <c r="Q97" s="1">
        <v>26.381336623372551</v>
      </c>
      <c r="R97" s="1">
        <v>9.8557871423600645</v>
      </c>
      <c r="S97" s="1">
        <v>6.0851735934762843</v>
      </c>
      <c r="T97" s="1">
        <v>15.657482324977664</v>
      </c>
      <c r="Y97">
        <f t="shared" si="27"/>
        <v>14.494944921046642</v>
      </c>
      <c r="Z97">
        <f t="shared" si="28"/>
        <v>8.8484243342008551</v>
      </c>
      <c r="AA97">
        <f t="shared" si="29"/>
        <v>4</v>
      </c>
    </row>
    <row r="98" spans="1:27" x14ac:dyDescent="0.25">
      <c r="A98" s="1">
        <v>27.938051072782464</v>
      </c>
      <c r="C98" s="1">
        <v>35.192591066775634</v>
      </c>
      <c r="D98" s="1">
        <v>28.329723014571599</v>
      </c>
      <c r="E98" s="1">
        <v>32.904315768668063</v>
      </c>
      <c r="F98" s="12">
        <v>33.371701475576657</v>
      </c>
      <c r="J98">
        <f t="shared" si="24"/>
        <v>32.44958283139799</v>
      </c>
      <c r="K98">
        <f t="shared" si="25"/>
        <v>2.9185854980241448</v>
      </c>
      <c r="L98">
        <f t="shared" si="26"/>
        <v>4</v>
      </c>
      <c r="O98" s="1">
        <v>27.938051072782464</v>
      </c>
      <c r="Q98" s="1">
        <v>30.521326501854809</v>
      </c>
      <c r="R98" s="1">
        <v>13.199056196406659</v>
      </c>
      <c r="S98" s="1">
        <v>9.3769210857058951</v>
      </c>
      <c r="T98" s="1">
        <v>18.53754538591182</v>
      </c>
      <c r="Y98">
        <f t="shared" si="27"/>
        <v>17.908712292469794</v>
      </c>
      <c r="Z98">
        <f t="shared" si="28"/>
        <v>9.2095202552066997</v>
      </c>
      <c r="AA98">
        <f t="shared" si="29"/>
        <v>4</v>
      </c>
    </row>
    <row r="99" spans="1:27" x14ac:dyDescent="0.25">
      <c r="C99" s="1"/>
      <c r="D99" s="1"/>
      <c r="E99" s="1"/>
      <c r="F99" s="1"/>
      <c r="Q99" s="1"/>
      <c r="R99" s="1"/>
      <c r="S99" s="1"/>
      <c r="T99" s="1"/>
    </row>
    <row r="100" spans="1:27" x14ac:dyDescent="0.25">
      <c r="A100" t="s">
        <v>92</v>
      </c>
      <c r="C100" s="1">
        <v>3.8250000000000002</v>
      </c>
      <c r="D100" s="1">
        <v>25.67</v>
      </c>
      <c r="E100" s="1">
        <v>22.03</v>
      </c>
      <c r="F100" s="1">
        <v>8.5540000000000003</v>
      </c>
      <c r="J100">
        <f>AVERAGE(C100:I100)</f>
        <v>15.019750000000002</v>
      </c>
      <c r="K100">
        <f>STDEV(C100:I100)</f>
        <v>10.483316599085743</v>
      </c>
      <c r="L100">
        <f>COUNT(C100:I100)</f>
        <v>4</v>
      </c>
      <c r="O100" t="s">
        <v>92</v>
      </c>
      <c r="Q100" s="1">
        <v>12.01</v>
      </c>
      <c r="R100" s="1">
        <v>6.2480000000000002</v>
      </c>
      <c r="S100" s="1">
        <v>17.579999999999998</v>
      </c>
      <c r="T100" s="1">
        <v>45.95</v>
      </c>
      <c r="Y100">
        <f>AVERAGE(Q100:X100)</f>
        <v>20.446999999999999</v>
      </c>
      <c r="Z100">
        <f>STDEV(Q100:X100)</f>
        <v>17.620227656493736</v>
      </c>
      <c r="AA100">
        <f>COUNT(Q100:X100)</f>
        <v>4</v>
      </c>
    </row>
    <row r="101" spans="1:27" x14ac:dyDescent="0.25">
      <c r="A101" t="s">
        <v>93</v>
      </c>
      <c r="C101" s="1">
        <v>37.96</v>
      </c>
      <c r="D101" s="1">
        <v>51.49</v>
      </c>
      <c r="E101" s="1">
        <v>57.87</v>
      </c>
      <c r="F101" s="1">
        <v>41.55</v>
      </c>
      <c r="J101">
        <f>AVERAGE(C101:I101)</f>
        <v>47.217500000000001</v>
      </c>
      <c r="K101">
        <f>STDEV(C101:I101)</f>
        <v>9.1205240163782832</v>
      </c>
      <c r="L101">
        <f>COUNT(C101:I101)</f>
        <v>4</v>
      </c>
      <c r="O101" t="s">
        <v>93</v>
      </c>
      <c r="Q101" s="1">
        <v>43</v>
      </c>
      <c r="R101" s="1">
        <v>13.89</v>
      </c>
      <c r="S101" s="1">
        <v>13.92</v>
      </c>
      <c r="T101" s="1">
        <v>50.15</v>
      </c>
      <c r="Y101">
        <f>AVERAGE(Q101:X101)</f>
        <v>30.240000000000002</v>
      </c>
      <c r="Z101">
        <f>STDEV(Q101:X101)</f>
        <v>19.086562463331799</v>
      </c>
      <c r="AA101">
        <f>COUNT(Q101:X101)</f>
        <v>4</v>
      </c>
    </row>
    <row r="107" spans="1:27" x14ac:dyDescent="0.25">
      <c r="A107" t="s">
        <v>15</v>
      </c>
      <c r="B107" t="s">
        <v>78</v>
      </c>
      <c r="O107" t="s">
        <v>15</v>
      </c>
      <c r="P107" t="s">
        <v>98</v>
      </c>
    </row>
    <row r="109" spans="1:27" x14ac:dyDescent="0.25">
      <c r="A109" t="s">
        <v>80</v>
      </c>
      <c r="C109" t="s">
        <v>109</v>
      </c>
      <c r="D109" t="s">
        <v>110</v>
      </c>
      <c r="J109" t="s">
        <v>3</v>
      </c>
      <c r="K109" t="s">
        <v>4</v>
      </c>
      <c r="L109" t="s">
        <v>5</v>
      </c>
      <c r="O109" t="s">
        <v>86</v>
      </c>
      <c r="Q109" t="s">
        <v>109</v>
      </c>
      <c r="R109" t="s">
        <v>110</v>
      </c>
      <c r="S109" t="s">
        <v>88</v>
      </c>
      <c r="T109" t="s">
        <v>91</v>
      </c>
      <c r="Y109" t="s">
        <v>3</v>
      </c>
      <c r="Z109" t="s">
        <v>4</v>
      </c>
      <c r="AA109" t="s">
        <v>5</v>
      </c>
    </row>
    <row r="111" spans="1:27" x14ac:dyDescent="0.25">
      <c r="A111" s="1">
        <v>0</v>
      </c>
      <c r="C111" s="1">
        <v>0</v>
      </c>
      <c r="D111" s="1">
        <v>0</v>
      </c>
      <c r="E111" s="1">
        <v>0</v>
      </c>
      <c r="F111" s="13"/>
      <c r="J111">
        <f>AVERAGE(C111:I111)</f>
        <v>0</v>
      </c>
      <c r="K111">
        <f>STDEV(C111:I111)</f>
        <v>0</v>
      </c>
      <c r="L111">
        <f>COUNT(C111:I111)</f>
        <v>3</v>
      </c>
      <c r="O111" s="1">
        <v>0</v>
      </c>
      <c r="Q111" s="1">
        <v>0</v>
      </c>
      <c r="R111" s="1">
        <v>0</v>
      </c>
      <c r="S111" s="1">
        <v>0</v>
      </c>
      <c r="T111" s="1">
        <v>0</v>
      </c>
      <c r="Y111" s="1">
        <f t="shared" ref="Y111:Y117" si="30">AVERAGE(R111:X111)</f>
        <v>0</v>
      </c>
      <c r="Z111">
        <f t="shared" ref="Z111:Z117" si="31">STDEV(R111:X111)</f>
        <v>0</v>
      </c>
      <c r="AA111">
        <f t="shared" ref="AA111:AA117" si="32">COUNT(R111:X111)</f>
        <v>3</v>
      </c>
    </row>
    <row r="112" spans="1:27" x14ac:dyDescent="0.25">
      <c r="A112" s="1">
        <v>0.99009900990099009</v>
      </c>
      <c r="C112" s="1">
        <v>17.779344676729888</v>
      </c>
      <c r="D112" s="1">
        <v>0.52051293642275231</v>
      </c>
      <c r="E112" s="1">
        <v>6.3759892655811736</v>
      </c>
      <c r="F112" s="13"/>
      <c r="J112">
        <f t="shared" ref="J112:J118" si="33">AVERAGE(C112:I112)</f>
        <v>8.2252822929112721</v>
      </c>
      <c r="K112">
        <f t="shared" ref="K112:K118" si="34">STDEV(C112:I112)</f>
        <v>8.7767722874503828</v>
      </c>
      <c r="L112">
        <f t="shared" ref="L112:L118" si="35">COUNT(C112:I112)</f>
        <v>3</v>
      </c>
      <c r="O112" s="1">
        <v>0.99009900990099009</v>
      </c>
      <c r="Q112" s="1">
        <v>11.709028327605964</v>
      </c>
      <c r="R112" s="1">
        <v>1.762828693906318</v>
      </c>
      <c r="S112" s="1">
        <v>9.1151360462136868</v>
      </c>
      <c r="T112" s="1">
        <v>0</v>
      </c>
      <c r="Y112" s="1">
        <f t="shared" si="30"/>
        <v>3.6259882467066684</v>
      </c>
      <c r="Z112">
        <f t="shared" si="31"/>
        <v>4.8347646193625007</v>
      </c>
      <c r="AA112">
        <f t="shared" si="32"/>
        <v>3</v>
      </c>
    </row>
    <row r="113" spans="1:27" x14ac:dyDescent="0.25">
      <c r="A113" s="1">
        <v>1.9704911667637353</v>
      </c>
      <c r="C113" s="1">
        <v>22.829003416788293</v>
      </c>
      <c r="D113" s="1">
        <v>14.399028392997707</v>
      </c>
      <c r="E113" s="1">
        <v>14.079205355531483</v>
      </c>
      <c r="F113" s="13"/>
      <c r="J113">
        <f t="shared" si="33"/>
        <v>17.102412388439163</v>
      </c>
      <c r="K113">
        <f t="shared" si="34"/>
        <v>4.961950755327992</v>
      </c>
      <c r="L113">
        <f t="shared" si="35"/>
        <v>3</v>
      </c>
      <c r="O113" s="1">
        <v>1.9704911667637353</v>
      </c>
      <c r="Q113" s="1">
        <v>19.221202399384495</v>
      </c>
      <c r="R113" s="1">
        <v>4.327276880458971</v>
      </c>
      <c r="S113" s="1">
        <v>11.677639230821333</v>
      </c>
      <c r="T113" s="1">
        <v>0.7253232785053747</v>
      </c>
      <c r="Y113" s="1">
        <f t="shared" si="30"/>
        <v>5.5767464632618919</v>
      </c>
      <c r="Z113">
        <f t="shared" si="31"/>
        <v>5.5820414597708741</v>
      </c>
      <c r="AA113">
        <f t="shared" si="32"/>
        <v>3</v>
      </c>
    </row>
    <row r="114" spans="1:27" x14ac:dyDescent="0.25">
      <c r="A114" s="1">
        <v>4.827634023906592</v>
      </c>
      <c r="C114" s="1">
        <v>39.387435205947433</v>
      </c>
      <c r="D114" s="1">
        <v>13.295173569868982</v>
      </c>
      <c r="E114" s="1">
        <v>22.131830543514813</v>
      </c>
      <c r="F114" s="13"/>
      <c r="J114">
        <f t="shared" si="33"/>
        <v>24.938146439777075</v>
      </c>
      <c r="K114">
        <f t="shared" si="34"/>
        <v>13.27057218071638</v>
      </c>
      <c r="L114">
        <f t="shared" si="35"/>
        <v>3</v>
      </c>
      <c r="O114" s="1">
        <v>4.827634023906592</v>
      </c>
      <c r="Q114" s="1">
        <v>24.472233533914522</v>
      </c>
      <c r="R114" s="1">
        <v>13.851812288493271</v>
      </c>
      <c r="S114" s="1">
        <v>15.628244064925049</v>
      </c>
      <c r="T114" s="1">
        <v>1.5991098431302788</v>
      </c>
      <c r="Y114" s="1">
        <f t="shared" si="30"/>
        <v>10.3597220655162</v>
      </c>
      <c r="Z114">
        <f t="shared" si="31"/>
        <v>7.6387284509493023</v>
      </c>
      <c r="AA114">
        <f t="shared" si="32"/>
        <v>3</v>
      </c>
    </row>
    <row r="115" spans="1:27" x14ac:dyDescent="0.25">
      <c r="A115" s="1">
        <v>9.5446151559820631</v>
      </c>
      <c r="C115" s="1">
        <v>43.677595856031893</v>
      </c>
      <c r="D115" s="1">
        <v>20.923555188609338</v>
      </c>
      <c r="E115" s="1">
        <v>21.754351733772204</v>
      </c>
      <c r="F115" s="13"/>
      <c r="J115">
        <f t="shared" si="33"/>
        <v>28.785167592804481</v>
      </c>
      <c r="K115">
        <f t="shared" si="34"/>
        <v>12.903909113380889</v>
      </c>
      <c r="L115">
        <f t="shared" si="35"/>
        <v>3</v>
      </c>
      <c r="O115" s="1">
        <v>9.5446151559820631</v>
      </c>
      <c r="Q115" s="1">
        <v>45.881111178167998</v>
      </c>
      <c r="R115" s="1">
        <v>15.996724731281549</v>
      </c>
      <c r="S115" s="1">
        <v>19.697288431845255</v>
      </c>
      <c r="T115" s="1">
        <v>5.7462794579004957</v>
      </c>
      <c r="Y115" s="1">
        <f t="shared" si="30"/>
        <v>13.813430873675765</v>
      </c>
      <c r="Z115">
        <f t="shared" si="31"/>
        <v>7.2272222810196043</v>
      </c>
      <c r="AA115">
        <f t="shared" si="32"/>
        <v>3</v>
      </c>
    </row>
    <row r="116" spans="1:27" x14ac:dyDescent="0.25">
      <c r="A116" s="1">
        <v>14.217512352243745</v>
      </c>
      <c r="C116" s="1">
        <v>47.656755873462849</v>
      </c>
      <c r="D116" s="1">
        <v>28.929492383447961</v>
      </c>
      <c r="E116" s="1">
        <v>27.95609197956971</v>
      </c>
      <c r="F116" s="13"/>
      <c r="J116">
        <f t="shared" si="33"/>
        <v>34.847446745493507</v>
      </c>
      <c r="K116">
        <f t="shared" si="34"/>
        <v>11.103858668880704</v>
      </c>
      <c r="L116">
        <f t="shared" si="35"/>
        <v>3</v>
      </c>
      <c r="O116" s="1">
        <v>14.217512352243745</v>
      </c>
      <c r="Q116" s="1">
        <v>53.543563985139109</v>
      </c>
      <c r="R116" s="1">
        <v>18.486711115786232</v>
      </c>
      <c r="S116" s="1">
        <v>22.986145615220735</v>
      </c>
      <c r="T116" s="1">
        <v>2.8118530991851038</v>
      </c>
      <c r="Y116" s="1">
        <f t="shared" si="30"/>
        <v>14.761569943397356</v>
      </c>
      <c r="Z116">
        <f t="shared" si="31"/>
        <v>10.590468695780791</v>
      </c>
      <c r="AA116">
        <f t="shared" si="32"/>
        <v>3</v>
      </c>
    </row>
    <row r="117" spans="1:27" x14ac:dyDescent="0.25">
      <c r="A117" s="1">
        <v>18.847141981873374</v>
      </c>
      <c r="C117" s="1">
        <v>48.807610106300295</v>
      </c>
      <c r="D117" s="1">
        <v>25.318585314397989</v>
      </c>
      <c r="E117" s="1">
        <v>36.082355160907909</v>
      </c>
      <c r="F117" s="13"/>
      <c r="J117">
        <f t="shared" si="33"/>
        <v>36.736183527202066</v>
      </c>
      <c r="K117">
        <f t="shared" si="34"/>
        <v>11.758154194773887</v>
      </c>
      <c r="L117">
        <f t="shared" si="35"/>
        <v>3</v>
      </c>
      <c r="O117" s="1">
        <v>18.847141981873374</v>
      </c>
      <c r="Q117" s="1">
        <v>58.802764630724077</v>
      </c>
      <c r="R117" s="1">
        <v>22.875566828526278</v>
      </c>
      <c r="S117" s="1">
        <v>24.748268701228152</v>
      </c>
      <c r="T117" s="1">
        <v>4.8015198255801934</v>
      </c>
      <c r="Y117" s="1">
        <f t="shared" si="30"/>
        <v>17.475118451778208</v>
      </c>
      <c r="Z117">
        <f t="shared" si="31"/>
        <v>11.015526754517072</v>
      </c>
      <c r="AA117">
        <f t="shared" si="32"/>
        <v>3</v>
      </c>
    </row>
    <row r="118" spans="1:27" x14ac:dyDescent="0.25">
      <c r="A118" s="1">
        <v>27.938051072782464</v>
      </c>
      <c r="C118" s="1">
        <v>46.783727564492189</v>
      </c>
      <c r="D118" s="1">
        <v>32.92378191887105</v>
      </c>
      <c r="E118" s="1">
        <v>37.28390820073102</v>
      </c>
      <c r="F118" s="13"/>
      <c r="J118">
        <f t="shared" si="33"/>
        <v>38.997139228031422</v>
      </c>
      <c r="K118">
        <f t="shared" si="34"/>
        <v>7.0870229108964935</v>
      </c>
      <c r="L118">
        <f t="shared" si="35"/>
        <v>3</v>
      </c>
      <c r="O118" s="1">
        <v>27.938051072782464</v>
      </c>
      <c r="Q118" s="1">
        <v>68.010840929150447</v>
      </c>
      <c r="R118" s="1">
        <v>37.587687693497202</v>
      </c>
      <c r="S118" s="1">
        <v>36.831986937796458</v>
      </c>
      <c r="T118" s="1">
        <v>7.6257095595007343</v>
      </c>
      <c r="Y118" s="1">
        <f>AVERAGE(R118:X118)</f>
        <v>27.348461396931466</v>
      </c>
      <c r="Z118">
        <f>STDEV(R118:X118)</f>
        <v>17.084582989897637</v>
      </c>
      <c r="AA118">
        <f>COUNT(R118:X118)</f>
        <v>3</v>
      </c>
    </row>
    <row r="119" spans="1:27" x14ac:dyDescent="0.25">
      <c r="C119" s="1"/>
      <c r="D119" s="1"/>
      <c r="E119" s="1"/>
      <c r="Q119" s="1"/>
      <c r="R119" s="1"/>
      <c r="S119" s="1"/>
      <c r="T119" s="1"/>
    </row>
    <row r="120" spans="1:27" x14ac:dyDescent="0.25">
      <c r="A120" t="s">
        <v>92</v>
      </c>
      <c r="C120" s="1">
        <v>2.1040000000000001</v>
      </c>
      <c r="D120" s="1">
        <v>6.0030000000000001</v>
      </c>
      <c r="E120" s="1">
        <v>5.4550000000000001</v>
      </c>
      <c r="J120">
        <f>AVERAGE(C120:I120)</f>
        <v>4.5206666666666662</v>
      </c>
      <c r="K120">
        <f>STDEV(C120:I120)</f>
        <v>2.1107544464795849</v>
      </c>
      <c r="L120">
        <f>COUNT(C120:I120)</f>
        <v>3</v>
      </c>
      <c r="O120" t="s">
        <v>92</v>
      </c>
      <c r="Q120" s="1">
        <v>9.9529999999999994</v>
      </c>
      <c r="R120" s="1">
        <v>9.4090000000000007</v>
      </c>
      <c r="S120" s="1">
        <v>7.101</v>
      </c>
      <c r="T120" s="1">
        <v>33.92</v>
      </c>
      <c r="Y120">
        <f>AVERAGE(Q120:X120)</f>
        <v>15.095750000000001</v>
      </c>
      <c r="Z120">
        <f>STDEV(Q120:X120)</f>
        <v>12.610252690436727</v>
      </c>
      <c r="AA120">
        <f>COUNT(Q120:X120)</f>
        <v>4</v>
      </c>
    </row>
    <row r="121" spans="1:27" x14ac:dyDescent="0.25">
      <c r="A121" t="s">
        <v>93</v>
      </c>
      <c r="C121" s="1">
        <v>53.21</v>
      </c>
      <c r="D121" s="1">
        <v>37.32</v>
      </c>
      <c r="E121" s="1">
        <v>42.59</v>
      </c>
      <c r="J121">
        <f>AVERAGE(C121:I121)</f>
        <v>44.373333333333335</v>
      </c>
      <c r="K121">
        <f>STDEV(C121:I121)</f>
        <v>8.0937156691678673</v>
      </c>
      <c r="L121">
        <f>COUNT(C121:I121)</f>
        <v>3</v>
      </c>
      <c r="O121" t="s">
        <v>93</v>
      </c>
      <c r="Q121" s="1">
        <v>91.07</v>
      </c>
      <c r="R121" s="1">
        <v>32.979999999999997</v>
      </c>
      <c r="S121" s="1">
        <v>38.81</v>
      </c>
      <c r="T121" s="1">
        <v>15.43</v>
      </c>
      <c r="Y121" s="1">
        <f>AVERAGE(R121:X121)</f>
        <v>29.073333333333334</v>
      </c>
      <c r="Z121">
        <f>STDEV(R121:X121)</f>
        <v>12.169742533567963</v>
      </c>
      <c r="AA121">
        <f>COUNT(R121:X121)</f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L33" sqref="L33"/>
    </sheetView>
  </sheetViews>
  <sheetFormatPr defaultRowHeight="15" x14ac:dyDescent="0.25"/>
  <cols>
    <col min="3" max="7" width="15.5703125" bestFit="1" customWidth="1"/>
  </cols>
  <sheetData>
    <row r="1" spans="1:7" x14ac:dyDescent="0.25">
      <c r="A1" t="s">
        <v>111</v>
      </c>
    </row>
    <row r="2" spans="1:7" x14ac:dyDescent="0.25">
      <c r="A2" s="16" t="s">
        <v>112</v>
      </c>
      <c r="B2" s="16"/>
      <c r="C2" t="s">
        <v>113</v>
      </c>
      <c r="D2" t="s">
        <v>114</v>
      </c>
      <c r="E2" t="s">
        <v>115</v>
      </c>
      <c r="F2" t="s">
        <v>116</v>
      </c>
      <c r="G2" t="s">
        <v>117</v>
      </c>
    </row>
    <row r="3" spans="1:7" x14ac:dyDescent="0.25">
      <c r="A3" s="16" t="s">
        <v>118</v>
      </c>
      <c r="B3" s="16"/>
      <c r="C3" s="14">
        <v>42555.74386574074</v>
      </c>
      <c r="D3" s="14">
        <v>42555.744212962964</v>
      </c>
      <c r="E3" s="14">
        <v>42555.744513888887</v>
      </c>
      <c r="F3" s="14">
        <v>42555.744803240741</v>
      </c>
      <c r="G3" s="14">
        <v>42555.74496527778</v>
      </c>
    </row>
    <row r="4" spans="1:7" x14ac:dyDescent="0.25">
      <c r="A4" s="16" t="s">
        <v>119</v>
      </c>
      <c r="B4" s="16"/>
      <c r="C4">
        <v>344.7</v>
      </c>
      <c r="D4">
        <v>245.7</v>
      </c>
      <c r="E4">
        <v>296.2</v>
      </c>
      <c r="F4">
        <v>256.5</v>
      </c>
      <c r="G4">
        <v>274.39999999999998</v>
      </c>
    </row>
    <row r="5" spans="1:7" x14ac:dyDescent="0.25">
      <c r="A5" s="16" t="s">
        <v>120</v>
      </c>
      <c r="B5">
        <v>0.4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s="16"/>
      <c r="B6">
        <v>0.4632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 s="16"/>
      <c r="B7">
        <v>0.53649999999999998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s="16"/>
      <c r="B8">
        <v>0.62129999999999996</v>
      </c>
      <c r="C8">
        <v>0</v>
      </c>
      <c r="D8">
        <v>0</v>
      </c>
      <c r="E8">
        <v>0</v>
      </c>
      <c r="F8">
        <v>0</v>
      </c>
      <c r="G8">
        <v>0</v>
      </c>
    </row>
    <row r="9" spans="1:7" x14ac:dyDescent="0.25">
      <c r="A9" s="16"/>
      <c r="B9">
        <v>0.71950000000000003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x14ac:dyDescent="0.25">
      <c r="A10" s="16"/>
      <c r="B10">
        <v>0.83320000000000005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x14ac:dyDescent="0.25">
      <c r="A11" s="16"/>
      <c r="B11">
        <v>0.96489999999999998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s="16"/>
      <c r="B12">
        <v>1.117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x14ac:dyDescent="0.25">
      <c r="A13" s="16"/>
      <c r="B13">
        <v>1.294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s="16"/>
      <c r="B14">
        <v>1.4990000000000001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x14ac:dyDescent="0.25">
      <c r="A15" s="16"/>
      <c r="B15">
        <v>1.736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x14ac:dyDescent="0.25">
      <c r="A16" s="16"/>
      <c r="B16">
        <v>2.0099999999999998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x14ac:dyDescent="0.25">
      <c r="A17" s="16"/>
      <c r="B17">
        <v>2.3279999999999998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s="16"/>
      <c r="B18">
        <v>2.6960000000000002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s="16"/>
      <c r="B19">
        <v>3.1219999999999999</v>
      </c>
      <c r="C19">
        <v>0</v>
      </c>
      <c r="D19">
        <v>1.4</v>
      </c>
      <c r="E19">
        <v>2.8</v>
      </c>
      <c r="F19">
        <v>1.2</v>
      </c>
      <c r="G19">
        <v>1.5</v>
      </c>
    </row>
    <row r="20" spans="1:7" x14ac:dyDescent="0.25">
      <c r="A20" s="16"/>
      <c r="B20">
        <v>3.6150000000000002</v>
      </c>
      <c r="C20">
        <v>0</v>
      </c>
      <c r="D20">
        <v>8.4</v>
      </c>
      <c r="E20">
        <v>12.2</v>
      </c>
      <c r="F20">
        <v>7.4</v>
      </c>
      <c r="G20">
        <v>9.1999999999999993</v>
      </c>
    </row>
    <row r="21" spans="1:7" x14ac:dyDescent="0.25">
      <c r="A21" s="16"/>
      <c r="B21">
        <v>4.1870000000000003</v>
      </c>
      <c r="C21">
        <v>0.7</v>
      </c>
      <c r="D21">
        <v>19.7</v>
      </c>
      <c r="E21">
        <v>22.7</v>
      </c>
      <c r="F21">
        <v>17.899999999999999</v>
      </c>
      <c r="G21">
        <v>20.7</v>
      </c>
    </row>
    <row r="22" spans="1:7" x14ac:dyDescent="0.25">
      <c r="A22" s="16"/>
      <c r="B22">
        <v>4.8490000000000002</v>
      </c>
      <c r="C22">
        <v>6.3</v>
      </c>
      <c r="D22">
        <v>24.7</v>
      </c>
      <c r="E22">
        <v>24.3</v>
      </c>
      <c r="F22">
        <v>23.8</v>
      </c>
      <c r="G22">
        <v>25.1</v>
      </c>
    </row>
    <row r="23" spans="1:7" x14ac:dyDescent="0.25">
      <c r="A23" s="16"/>
      <c r="B23">
        <v>5.6150000000000002</v>
      </c>
      <c r="C23">
        <v>17.399999999999999</v>
      </c>
      <c r="D23">
        <v>20.3</v>
      </c>
      <c r="E23">
        <v>17.899999999999999</v>
      </c>
      <c r="F23">
        <v>20.9</v>
      </c>
      <c r="G23">
        <v>20</v>
      </c>
    </row>
    <row r="24" spans="1:7" x14ac:dyDescent="0.25">
      <c r="A24" s="16"/>
      <c r="B24">
        <v>6.5030000000000001</v>
      </c>
      <c r="C24">
        <v>24.4</v>
      </c>
      <c r="D24">
        <v>12.9</v>
      </c>
      <c r="E24">
        <v>10.5</v>
      </c>
      <c r="F24">
        <v>14</v>
      </c>
      <c r="G24">
        <v>12.3</v>
      </c>
    </row>
    <row r="25" spans="1:7" x14ac:dyDescent="0.25">
      <c r="A25" s="16"/>
      <c r="B25">
        <v>7.5309999999999997</v>
      </c>
      <c r="C25">
        <v>21.9</v>
      </c>
      <c r="D25">
        <v>6.9</v>
      </c>
      <c r="E25">
        <v>5.3</v>
      </c>
      <c r="F25">
        <v>7.9</v>
      </c>
      <c r="G25">
        <v>6.4</v>
      </c>
    </row>
    <row r="26" spans="1:7" x14ac:dyDescent="0.25">
      <c r="A26" s="16"/>
      <c r="B26">
        <v>8.7210000000000001</v>
      </c>
      <c r="C26">
        <v>14.7</v>
      </c>
      <c r="D26">
        <v>3.3</v>
      </c>
      <c r="E26">
        <v>2.4</v>
      </c>
      <c r="F26">
        <v>3.9</v>
      </c>
      <c r="G26">
        <v>2.9</v>
      </c>
    </row>
    <row r="27" spans="1:7" x14ac:dyDescent="0.25">
      <c r="A27" s="16"/>
      <c r="B27">
        <v>10.1</v>
      </c>
      <c r="C27">
        <v>8.1</v>
      </c>
      <c r="D27">
        <v>1.4</v>
      </c>
      <c r="E27">
        <v>1</v>
      </c>
      <c r="F27">
        <v>1.8</v>
      </c>
      <c r="G27">
        <v>1.2</v>
      </c>
    </row>
    <row r="28" spans="1:7" x14ac:dyDescent="0.25">
      <c r="A28" s="16"/>
      <c r="B28">
        <v>11.7</v>
      </c>
      <c r="C28">
        <v>3.9</v>
      </c>
      <c r="D28">
        <v>0.6</v>
      </c>
      <c r="E28">
        <v>0.4</v>
      </c>
      <c r="F28">
        <v>0.8</v>
      </c>
      <c r="G28">
        <v>0.4</v>
      </c>
    </row>
    <row r="29" spans="1:7" x14ac:dyDescent="0.25">
      <c r="A29" s="16"/>
      <c r="B29">
        <v>13.54</v>
      </c>
      <c r="C29">
        <v>1.7</v>
      </c>
      <c r="D29">
        <v>0.2</v>
      </c>
      <c r="E29">
        <v>0.2</v>
      </c>
      <c r="F29">
        <v>0.3</v>
      </c>
      <c r="G29">
        <v>0.1</v>
      </c>
    </row>
    <row r="30" spans="1:7" x14ac:dyDescent="0.25">
      <c r="A30" s="16"/>
      <c r="B30">
        <v>15.69</v>
      </c>
      <c r="C30">
        <v>0.7</v>
      </c>
      <c r="D30">
        <v>0.1</v>
      </c>
      <c r="E30">
        <v>0.1</v>
      </c>
      <c r="F30">
        <v>0.1</v>
      </c>
      <c r="G30">
        <v>0</v>
      </c>
    </row>
    <row r="31" spans="1:7" x14ac:dyDescent="0.25">
      <c r="A31" s="16"/>
      <c r="B31">
        <v>18.170000000000002</v>
      </c>
      <c r="C31">
        <v>0.2</v>
      </c>
      <c r="D31">
        <v>0</v>
      </c>
      <c r="E31">
        <v>0</v>
      </c>
      <c r="F31">
        <v>0.1</v>
      </c>
      <c r="G31">
        <v>0</v>
      </c>
    </row>
    <row r="32" spans="1:7" x14ac:dyDescent="0.25">
      <c r="A32" s="16"/>
      <c r="B32">
        <v>21.04</v>
      </c>
      <c r="C32">
        <v>0.1</v>
      </c>
      <c r="D32">
        <v>0</v>
      </c>
      <c r="E32">
        <v>0</v>
      </c>
      <c r="F32">
        <v>0</v>
      </c>
      <c r="G32">
        <v>0</v>
      </c>
    </row>
    <row r="33" spans="1:7" x14ac:dyDescent="0.25">
      <c r="A33" s="16"/>
      <c r="B33">
        <v>24.36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25">
      <c r="A34" s="16"/>
      <c r="B34">
        <v>28.21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s="16"/>
      <c r="B35">
        <v>32.67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x14ac:dyDescent="0.25">
      <c r="A36" s="16"/>
      <c r="B36">
        <v>37.840000000000003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25">
      <c r="A37" s="16"/>
      <c r="B37">
        <v>43.82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x14ac:dyDescent="0.25">
      <c r="A38" s="16"/>
      <c r="B38">
        <v>50.75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x14ac:dyDescent="0.25">
      <c r="A39" s="16"/>
      <c r="B39">
        <v>58.77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x14ac:dyDescent="0.25">
      <c r="A40" s="16"/>
      <c r="B40">
        <v>68.06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x14ac:dyDescent="0.25">
      <c r="A41" s="16"/>
      <c r="B41">
        <v>78.819999999999993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5">
      <c r="A42" s="16"/>
      <c r="B42">
        <v>91.28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s="16"/>
      <c r="B43">
        <v>105.7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x14ac:dyDescent="0.25">
      <c r="A44" s="16"/>
      <c r="B44">
        <v>122.4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x14ac:dyDescent="0.25">
      <c r="A45" s="16"/>
      <c r="B45">
        <v>141.80000000000001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x14ac:dyDescent="0.25">
      <c r="A46" s="16"/>
      <c r="B46">
        <v>164.2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x14ac:dyDescent="0.25">
      <c r="A47" s="16"/>
      <c r="B47">
        <v>190.1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x14ac:dyDescent="0.25">
      <c r="A48" s="16"/>
      <c r="B48">
        <v>220.2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x14ac:dyDescent="0.25">
      <c r="A49" s="16"/>
      <c r="B49">
        <v>255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s="16"/>
      <c r="B50">
        <v>295.3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x14ac:dyDescent="0.25">
      <c r="A51" s="16"/>
      <c r="B51">
        <v>342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s="16"/>
      <c r="B52">
        <v>396.1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x14ac:dyDescent="0.25">
      <c r="A53" s="16"/>
      <c r="B53">
        <v>458.7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25">
      <c r="A54" s="16"/>
      <c r="B54">
        <v>531.20000000000005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s="16"/>
      <c r="B55">
        <v>615.1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s="16"/>
      <c r="B56">
        <v>712.4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s="16"/>
      <c r="B57">
        <v>825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s="16"/>
      <c r="B58">
        <v>955.4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25">
      <c r="A59" s="16"/>
      <c r="B59">
        <v>1106</v>
      </c>
      <c r="C59">
        <v>0</v>
      </c>
      <c r="D59">
        <v>0</v>
      </c>
      <c r="E59">
        <v>0</v>
      </c>
      <c r="F59">
        <v>0</v>
      </c>
      <c r="G59">
        <v>0</v>
      </c>
    </row>
    <row r="60" spans="1:7" x14ac:dyDescent="0.25">
      <c r="A60" s="16"/>
      <c r="B60">
        <v>1281</v>
      </c>
      <c r="C60">
        <v>0</v>
      </c>
      <c r="D60">
        <v>0</v>
      </c>
      <c r="E60">
        <v>0</v>
      </c>
      <c r="F60">
        <v>0</v>
      </c>
      <c r="G60">
        <v>0</v>
      </c>
    </row>
    <row r="61" spans="1:7" x14ac:dyDescent="0.25">
      <c r="A61" s="16"/>
      <c r="B61">
        <v>1484</v>
      </c>
      <c r="C61">
        <v>0</v>
      </c>
      <c r="D61">
        <v>0</v>
      </c>
      <c r="E61">
        <v>0</v>
      </c>
      <c r="F61">
        <v>0</v>
      </c>
      <c r="G61">
        <v>0</v>
      </c>
    </row>
    <row r="62" spans="1:7" x14ac:dyDescent="0.25">
      <c r="A62" s="16"/>
      <c r="B62">
        <v>1718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25">
      <c r="A63" s="16"/>
      <c r="B63">
        <v>1990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25">
      <c r="A64" s="16"/>
      <c r="B64">
        <v>2305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s="16"/>
      <c r="B65">
        <v>2669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s="16"/>
      <c r="B66">
        <v>3091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s="16"/>
      <c r="B67">
        <v>3580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x14ac:dyDescent="0.25">
      <c r="A68" s="16"/>
      <c r="B68">
        <v>4145</v>
      </c>
      <c r="C68">
        <v>0</v>
      </c>
      <c r="D68">
        <v>0</v>
      </c>
      <c r="E68">
        <v>0</v>
      </c>
      <c r="F68">
        <v>0</v>
      </c>
      <c r="G68">
        <v>0</v>
      </c>
    </row>
    <row r="69" spans="1:7" x14ac:dyDescent="0.25">
      <c r="A69" s="16"/>
      <c r="B69">
        <v>4801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x14ac:dyDescent="0.25">
      <c r="A70" s="16"/>
      <c r="B70">
        <v>5560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s="16"/>
      <c r="B71">
        <v>6439</v>
      </c>
      <c r="C71">
        <v>0</v>
      </c>
      <c r="D71">
        <v>0</v>
      </c>
      <c r="E71">
        <v>0</v>
      </c>
      <c r="F71">
        <v>0</v>
      </c>
      <c r="G71">
        <v>0</v>
      </c>
    </row>
    <row r="72" spans="1:7" x14ac:dyDescent="0.25">
      <c r="A72" s="16"/>
      <c r="B72">
        <v>7456</v>
      </c>
      <c r="C72">
        <v>0</v>
      </c>
      <c r="D72">
        <v>0</v>
      </c>
      <c r="E72">
        <v>0</v>
      </c>
      <c r="F72">
        <v>0</v>
      </c>
      <c r="G72">
        <v>0</v>
      </c>
    </row>
    <row r="73" spans="1:7" x14ac:dyDescent="0.25">
      <c r="A73" s="16"/>
      <c r="B73">
        <v>8635</v>
      </c>
      <c r="C73">
        <v>0</v>
      </c>
      <c r="D73">
        <v>0</v>
      </c>
      <c r="E73">
        <v>0</v>
      </c>
      <c r="F73">
        <v>0</v>
      </c>
      <c r="G73">
        <v>0</v>
      </c>
    </row>
    <row r="74" spans="1:7" x14ac:dyDescent="0.25">
      <c r="A74" s="16"/>
      <c r="B74" s="15">
        <v>10000</v>
      </c>
      <c r="C74">
        <v>0</v>
      </c>
      <c r="D74">
        <v>0</v>
      </c>
      <c r="E74">
        <v>0</v>
      </c>
      <c r="F74">
        <v>0</v>
      </c>
      <c r="G74">
        <v>0</v>
      </c>
    </row>
  </sheetData>
  <mergeCells count="4">
    <mergeCell ref="A2:B2"/>
    <mergeCell ref="A3:B3"/>
    <mergeCell ref="A4:B4"/>
    <mergeCell ref="A5:A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SMA2000 v detergent</vt:lpstr>
      <vt:lpstr>pol screen</vt:lpstr>
      <vt:lpstr>yield pure protein</vt:lpstr>
      <vt:lpstr>purity</vt:lpstr>
      <vt:lpstr>Mg sensitivity</vt:lpstr>
      <vt:lpstr>thermal aggregation</vt:lpstr>
      <vt:lpstr>binding assay</vt:lpstr>
      <vt:lpstr>DLS</vt:lpstr>
    </vt:vector>
  </TitlesOfParts>
  <Company>Aston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dcterms:created xsi:type="dcterms:W3CDTF">2015-03-02T11:08:54Z</dcterms:created>
  <dcterms:modified xsi:type="dcterms:W3CDTF">2016-07-18T14:25:04Z</dcterms:modified>
</cp:coreProperties>
</file>